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hidePivotFieldList="1"/>
  <mc:AlternateContent xmlns:mc="http://schemas.openxmlformats.org/markup-compatibility/2006">
    <mc:Choice Requires="x15">
      <x15ac:absPath xmlns:x15ac="http://schemas.microsoft.com/office/spreadsheetml/2010/11/ac" url="https://upsidersnld.sharepoint.com/sites/home/data/Gedeelde documenten/Teammap/STA - Gemeente Rotterdam/Werkcentrum Rijnmond/STA414 - Contentabonnement Werkcentrum RIjnmond/Toolbox/Starterskit nieuwe locatie/"/>
    </mc:Choice>
  </mc:AlternateContent>
  <xr:revisionPtr revIDLastSave="0" documentId="8_{4F5BF23D-E0A4-2546-9927-23994A1D406D}" xr6:coauthVersionLast="47" xr6:coauthVersionMax="47" xr10:uidLastSave="{00000000-0000-0000-0000-000000000000}"/>
  <bookViews>
    <workbookView xWindow="3500" yWindow="740" windowWidth="19420" windowHeight="10300" activeTab="2" xr2:uid="{00000000-000D-0000-FFFF-FFFF00000000}"/>
  </bookViews>
  <sheets>
    <sheet name="rapportage instrumenten" sheetId="3" state="hidden" r:id="rId1"/>
    <sheet name="rapportage deelnemers - oud" sheetId="5" state="hidden" r:id="rId2"/>
    <sheet name="Rapportage deelnemers" sheetId="9" r:id="rId3"/>
    <sheet name="Overzicht inkoop" sheetId="8" r:id="rId4"/>
    <sheet name="Dropdown lijsten" sheetId="10" r:id="rId5"/>
    <sheet name="Infoblad" sheetId="12" r:id="rId6"/>
    <sheet name="Rapportages" sheetId="11" r:id="rId7"/>
    <sheet name="voorbeeld" sheetId="6" state="hidden" r:id="rId8"/>
    <sheet name="Niet aanpassen!! Lijsten - oud" sheetId="4" state="hidden" r:id="rId9"/>
    <sheet name="Mail en telefonie" sheetId="14" r:id="rId10"/>
  </sheets>
  <definedNames>
    <definedName name="_xlnm._FilterDatabase" localSheetId="3" hidden="1">'Overzicht inkoop'!$A$1:$AI$192</definedName>
    <definedName name="_xlnm._FilterDatabase" localSheetId="2" hidden="1">'Rapportage deelnemers'!$A$1:$AG$213</definedName>
    <definedName name="_xlnm._FilterDatabase" localSheetId="1" hidden="1">'rapportage deelnemers - oud'!$A$1:$AJ$220</definedName>
    <definedName name="Slicer_Jaar_datum_mail_naar_inkoop">#N/A</definedName>
    <definedName name="Slicer_Naar_welke_sector_er_wordt_omgeschoold">#N/A</definedName>
    <definedName name="Slicer_Week_nr_datum_mail_naar_inkoop">#N/A</definedName>
    <definedName name="Slicer_Woonplaats">#N/A</definedName>
  </definedNames>
  <calcPr calcId="191028"/>
  <pivotCaches>
    <pivotCache cacheId="0" r:id="rId11"/>
  </pivotCaches>
  <extLst>
    <ext xmlns:x14="http://schemas.microsoft.com/office/spreadsheetml/2009/9/main" uri="{BBE1A952-AA13-448e-AADC-164F8A28A991}">
      <x14:slicerCaches>
        <x14:slicerCache r:id="rId12"/>
        <x14:slicerCache r:id="rId13"/>
        <x14:slicerCache r:id="rId14"/>
        <x14:slicerCache r:id="rId1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 i="8" l="1"/>
  <c r="S2" i="8"/>
  <c r="R2" i="8"/>
  <c r="Q2" i="8"/>
  <c r="P2" i="8"/>
  <c r="O2" i="8"/>
  <c r="N2" i="8"/>
  <c r="J2" i="8"/>
  <c r="I2" i="8"/>
  <c r="H2" i="8"/>
  <c r="AB89" i="8"/>
  <c r="AC89" i="8"/>
  <c r="AD89" i="8"/>
  <c r="AB90" i="8"/>
  <c r="AC90" i="8"/>
  <c r="AD90" i="8"/>
  <c r="AB91" i="8"/>
  <c r="AC91" i="8"/>
  <c r="AD91" i="8"/>
  <c r="AB92" i="8"/>
  <c r="AC92" i="8"/>
  <c r="AD92" i="8"/>
  <c r="AB93" i="8"/>
  <c r="AC93" i="8"/>
  <c r="AD93" i="8"/>
  <c r="AB94" i="8"/>
  <c r="AC94" i="8"/>
  <c r="AD94" i="8"/>
  <c r="AB95" i="8"/>
  <c r="AC95" i="8"/>
  <c r="AD95" i="8"/>
  <c r="AB96" i="8"/>
  <c r="AC96" i="8"/>
  <c r="AD96" i="8"/>
  <c r="AB97" i="8"/>
  <c r="AC97" i="8"/>
  <c r="AD97" i="8"/>
  <c r="AB98" i="8"/>
  <c r="AC98" i="8"/>
  <c r="AD98" i="8"/>
  <c r="AB99" i="8"/>
  <c r="AC99" i="8"/>
  <c r="AD99" i="8"/>
  <c r="AB100" i="8"/>
  <c r="AC100" i="8"/>
  <c r="AD100" i="8"/>
  <c r="AB101" i="8"/>
  <c r="AC101" i="8"/>
  <c r="AD101" i="8"/>
  <c r="AB102" i="8"/>
  <c r="AC102" i="8"/>
  <c r="AD102" i="8"/>
  <c r="AB103" i="8"/>
  <c r="AC103" i="8"/>
  <c r="AD103" i="8"/>
  <c r="AB104" i="8"/>
  <c r="AC104" i="8"/>
  <c r="AD104" i="8"/>
  <c r="AB105" i="8"/>
  <c r="AC105" i="8"/>
  <c r="AD105" i="8"/>
  <c r="AB106" i="8"/>
  <c r="AC106" i="8"/>
  <c r="AD106" i="8"/>
  <c r="AB107" i="8"/>
  <c r="AC107" i="8"/>
  <c r="AD107" i="8"/>
  <c r="AB108" i="8"/>
  <c r="AC108" i="8"/>
  <c r="AD108" i="8"/>
  <c r="AB109" i="8"/>
  <c r="AC109" i="8"/>
  <c r="AD109" i="8"/>
  <c r="AB110" i="8"/>
  <c r="AC110" i="8"/>
  <c r="AD110" i="8"/>
  <c r="AB111" i="8"/>
  <c r="AC111" i="8"/>
  <c r="AD111" i="8"/>
  <c r="AB112" i="8"/>
  <c r="AC112" i="8"/>
  <c r="AD112" i="8"/>
  <c r="AB113" i="8"/>
  <c r="AC113" i="8"/>
  <c r="AD113" i="8"/>
  <c r="AB114" i="8"/>
  <c r="AC114" i="8"/>
  <c r="AD114" i="8"/>
  <c r="AB115" i="8"/>
  <c r="AC115" i="8"/>
  <c r="AD115" i="8"/>
  <c r="AB116" i="8"/>
  <c r="AC116" i="8"/>
  <c r="AD116" i="8"/>
  <c r="AB117" i="8"/>
  <c r="AC117" i="8"/>
  <c r="AD117" i="8"/>
  <c r="AB118" i="8"/>
  <c r="AC118" i="8"/>
  <c r="AD118" i="8"/>
  <c r="AB119" i="8"/>
  <c r="AC119" i="8"/>
  <c r="AD119" i="8"/>
  <c r="AB120" i="8"/>
  <c r="AC120" i="8"/>
  <c r="AD120" i="8"/>
  <c r="AB121" i="8"/>
  <c r="AC121" i="8"/>
  <c r="AD121" i="8"/>
  <c r="AB122" i="8"/>
  <c r="AC122" i="8"/>
  <c r="AD122" i="8"/>
  <c r="AB123" i="8"/>
  <c r="AC123" i="8"/>
  <c r="AD123" i="8"/>
  <c r="AB124" i="8"/>
  <c r="AC124" i="8"/>
  <c r="AD124" i="8"/>
  <c r="AB125" i="8"/>
  <c r="AC125" i="8"/>
  <c r="AD125" i="8"/>
  <c r="AB126" i="8"/>
  <c r="AC126" i="8"/>
  <c r="AD126" i="8"/>
  <c r="AB127" i="8"/>
  <c r="AC127" i="8"/>
  <c r="AD127" i="8"/>
  <c r="AB128" i="8"/>
  <c r="AC128" i="8"/>
  <c r="AD128" i="8"/>
  <c r="AB129" i="8"/>
  <c r="AC129" i="8"/>
  <c r="AD129" i="8"/>
  <c r="AB130" i="8"/>
  <c r="AC130" i="8"/>
  <c r="AD130" i="8"/>
  <c r="AB131" i="8"/>
  <c r="AC131" i="8"/>
  <c r="AD131" i="8"/>
  <c r="AB132" i="8"/>
  <c r="AC132" i="8"/>
  <c r="AD132" i="8"/>
  <c r="AB133" i="8"/>
  <c r="AC133" i="8"/>
  <c r="AD133" i="8"/>
  <c r="AB134" i="8"/>
  <c r="AC134" i="8"/>
  <c r="AD134" i="8"/>
  <c r="AB135" i="8"/>
  <c r="AC135" i="8"/>
  <c r="AD135" i="8"/>
  <c r="AB136" i="8"/>
  <c r="AC136" i="8"/>
  <c r="AD136" i="8"/>
  <c r="AB137" i="8"/>
  <c r="AC137" i="8"/>
  <c r="AD137" i="8"/>
  <c r="AB138" i="8"/>
  <c r="AC138" i="8"/>
  <c r="AD138" i="8"/>
  <c r="AB139" i="8"/>
  <c r="AC139" i="8"/>
  <c r="AD139" i="8"/>
  <c r="AB140" i="8"/>
  <c r="AC140" i="8"/>
  <c r="AD140" i="8"/>
  <c r="AB141" i="8"/>
  <c r="AC141" i="8"/>
  <c r="AD141" i="8"/>
  <c r="AB142" i="8"/>
  <c r="AC142" i="8"/>
  <c r="AD142" i="8"/>
  <c r="AB143" i="8"/>
  <c r="AC143" i="8"/>
  <c r="AD143" i="8"/>
  <c r="AB144" i="8"/>
  <c r="AC144" i="8"/>
  <c r="AD144" i="8"/>
  <c r="AB145" i="8"/>
  <c r="AC145" i="8"/>
  <c r="AD145" i="8"/>
  <c r="AB146" i="8"/>
  <c r="AC146" i="8"/>
  <c r="AD146" i="8"/>
  <c r="AB147" i="8"/>
  <c r="AC147" i="8"/>
  <c r="AD147" i="8"/>
  <c r="AB148" i="8"/>
  <c r="AC148" i="8"/>
  <c r="AD148" i="8"/>
  <c r="AB149" i="8"/>
  <c r="AC149" i="8"/>
  <c r="AD149" i="8"/>
  <c r="AB150" i="8"/>
  <c r="AC150" i="8"/>
  <c r="AD150" i="8"/>
  <c r="AB151" i="8"/>
  <c r="AC151" i="8"/>
  <c r="AD151" i="8"/>
  <c r="AB152" i="8"/>
  <c r="AC152" i="8"/>
  <c r="AD152" i="8"/>
  <c r="AB153" i="8"/>
  <c r="AC153" i="8"/>
  <c r="AD153" i="8"/>
  <c r="AB154" i="8"/>
  <c r="AC154" i="8"/>
  <c r="AD154" i="8"/>
  <c r="AB155" i="8"/>
  <c r="AC155" i="8"/>
  <c r="AD155" i="8"/>
  <c r="AB156" i="8"/>
  <c r="AC156" i="8"/>
  <c r="AD156" i="8"/>
  <c r="AB157" i="8"/>
  <c r="AC157" i="8"/>
  <c r="AD157" i="8"/>
  <c r="AB158" i="8"/>
  <c r="AC158" i="8"/>
  <c r="AD158" i="8"/>
  <c r="AB159" i="8"/>
  <c r="AC159" i="8"/>
  <c r="AD159" i="8"/>
  <c r="AB160" i="8"/>
  <c r="AC160" i="8"/>
  <c r="AD160" i="8"/>
  <c r="AB161" i="8"/>
  <c r="AC161" i="8"/>
  <c r="AD161" i="8"/>
  <c r="AB162" i="8"/>
  <c r="AC162" i="8"/>
  <c r="AD162" i="8"/>
  <c r="AB163" i="8"/>
  <c r="AC163" i="8"/>
  <c r="AD163" i="8"/>
  <c r="AB164" i="8"/>
  <c r="AC164" i="8"/>
  <c r="AD164" i="8"/>
  <c r="AB165" i="8"/>
  <c r="AC165" i="8"/>
  <c r="AD165" i="8"/>
  <c r="AB166" i="8"/>
  <c r="AC166" i="8"/>
  <c r="AD166" i="8"/>
  <c r="AB167" i="8"/>
  <c r="AC167" i="8"/>
  <c r="AD167" i="8"/>
  <c r="AB168" i="8"/>
  <c r="AC168" i="8"/>
  <c r="AD168" i="8"/>
  <c r="AB169" i="8"/>
  <c r="AC169" i="8"/>
  <c r="AD169" i="8"/>
  <c r="AB170" i="8"/>
  <c r="AC170" i="8"/>
  <c r="AD170" i="8"/>
  <c r="AB171" i="8"/>
  <c r="AC171" i="8"/>
  <c r="AD171" i="8"/>
  <c r="AB172" i="8"/>
  <c r="AC172" i="8"/>
  <c r="AD172" i="8"/>
  <c r="AB173" i="8"/>
  <c r="AC173" i="8"/>
  <c r="AD173" i="8"/>
  <c r="AB174" i="8"/>
  <c r="AC174" i="8"/>
  <c r="AD174" i="8"/>
  <c r="AB175" i="8"/>
  <c r="AC175" i="8"/>
  <c r="AD175" i="8"/>
  <c r="AB176" i="8"/>
  <c r="AC176" i="8"/>
  <c r="AD176" i="8"/>
  <c r="AB177" i="8"/>
  <c r="AC177" i="8"/>
  <c r="AD177" i="8"/>
  <c r="AB178" i="8"/>
  <c r="AC178" i="8"/>
  <c r="AD178" i="8"/>
  <c r="AB179" i="8"/>
  <c r="AC179" i="8"/>
  <c r="AD179" i="8"/>
  <c r="AB180" i="8"/>
  <c r="AC180" i="8"/>
  <c r="AD180" i="8"/>
  <c r="AB181" i="8"/>
  <c r="AC181" i="8"/>
  <c r="AD181" i="8"/>
  <c r="AB182" i="8"/>
  <c r="AC182" i="8"/>
  <c r="AD182" i="8"/>
  <c r="AB183" i="8"/>
  <c r="AC183" i="8"/>
  <c r="AD183" i="8"/>
  <c r="AB184" i="8"/>
  <c r="AC184" i="8"/>
  <c r="AD184" i="8"/>
  <c r="AB185" i="8"/>
  <c r="AC185" i="8"/>
  <c r="AD185" i="8"/>
  <c r="AB186" i="8"/>
  <c r="AC186" i="8"/>
  <c r="AD186" i="8"/>
  <c r="AB187" i="8"/>
  <c r="AC187" i="8"/>
  <c r="AD187" i="8"/>
  <c r="AB188" i="8"/>
  <c r="AC188" i="8"/>
  <c r="AD188" i="8"/>
  <c r="AB189" i="8"/>
  <c r="AC189" i="8"/>
  <c r="AD189" i="8"/>
  <c r="AB190" i="8"/>
  <c r="AC190" i="8"/>
  <c r="AD190" i="8"/>
  <c r="AB191" i="8"/>
  <c r="AC191" i="8"/>
  <c r="AD191" i="8"/>
  <c r="N6" i="8"/>
  <c r="O6" i="8"/>
  <c r="P6" i="8"/>
  <c r="Q6" i="8"/>
  <c r="R6" i="8"/>
  <c r="S6" i="8"/>
  <c r="T6" i="8"/>
  <c r="N7" i="8"/>
  <c r="O7" i="8"/>
  <c r="P7" i="8"/>
  <c r="Q7" i="8"/>
  <c r="R7" i="8"/>
  <c r="S7" i="8"/>
  <c r="T7" i="8"/>
  <c r="N8" i="8"/>
  <c r="O8" i="8"/>
  <c r="P8" i="8"/>
  <c r="Q8" i="8"/>
  <c r="R8" i="8"/>
  <c r="S8" i="8"/>
  <c r="T8" i="8"/>
  <c r="N9" i="8"/>
  <c r="O9" i="8"/>
  <c r="P9" i="8"/>
  <c r="Q9" i="8"/>
  <c r="R9" i="8"/>
  <c r="S9" i="8"/>
  <c r="T9" i="8"/>
  <c r="N10" i="8"/>
  <c r="O10" i="8"/>
  <c r="P10" i="8"/>
  <c r="Q10" i="8"/>
  <c r="R10" i="8"/>
  <c r="S10" i="8"/>
  <c r="T10" i="8"/>
  <c r="N11" i="8"/>
  <c r="O11" i="8"/>
  <c r="P11" i="8"/>
  <c r="Q11" i="8"/>
  <c r="R11" i="8"/>
  <c r="S11" i="8"/>
  <c r="T11" i="8"/>
  <c r="N12" i="8"/>
  <c r="O12" i="8"/>
  <c r="P12" i="8"/>
  <c r="Q12" i="8"/>
  <c r="R12" i="8"/>
  <c r="S12" i="8"/>
  <c r="T12" i="8"/>
  <c r="N13" i="8"/>
  <c r="O13" i="8"/>
  <c r="P13" i="8"/>
  <c r="Q13" i="8"/>
  <c r="R13" i="8"/>
  <c r="S13" i="8"/>
  <c r="T13" i="8"/>
  <c r="N14" i="8"/>
  <c r="O14" i="8"/>
  <c r="P14" i="8"/>
  <c r="Q14" i="8"/>
  <c r="R14" i="8"/>
  <c r="S14" i="8"/>
  <c r="T14" i="8"/>
  <c r="N15" i="8"/>
  <c r="O15" i="8"/>
  <c r="P15" i="8"/>
  <c r="Q15" i="8"/>
  <c r="R15" i="8"/>
  <c r="S15" i="8"/>
  <c r="T15" i="8"/>
  <c r="N16" i="8"/>
  <c r="O16" i="8"/>
  <c r="P16" i="8"/>
  <c r="Q16" i="8"/>
  <c r="R16" i="8"/>
  <c r="S16" i="8"/>
  <c r="T16" i="8"/>
  <c r="N17" i="8"/>
  <c r="O17" i="8"/>
  <c r="P17" i="8"/>
  <c r="Q17" i="8"/>
  <c r="R17" i="8"/>
  <c r="S17" i="8"/>
  <c r="T17" i="8"/>
  <c r="N18" i="8"/>
  <c r="O18" i="8"/>
  <c r="P18" i="8"/>
  <c r="Q18" i="8"/>
  <c r="R18" i="8"/>
  <c r="S18" i="8"/>
  <c r="T18" i="8"/>
  <c r="N19" i="8"/>
  <c r="O19" i="8"/>
  <c r="P19" i="8"/>
  <c r="Q19" i="8"/>
  <c r="R19" i="8"/>
  <c r="S19" i="8"/>
  <c r="T19" i="8"/>
  <c r="N20" i="8"/>
  <c r="O20" i="8"/>
  <c r="P20" i="8"/>
  <c r="Q20" i="8"/>
  <c r="R20" i="8"/>
  <c r="S20" i="8"/>
  <c r="T20" i="8"/>
  <c r="N21" i="8"/>
  <c r="O21" i="8"/>
  <c r="P21" i="8"/>
  <c r="Q21" i="8"/>
  <c r="R21" i="8"/>
  <c r="S21" i="8"/>
  <c r="T21" i="8"/>
  <c r="N22" i="8"/>
  <c r="O22" i="8"/>
  <c r="P22" i="8"/>
  <c r="Q22" i="8"/>
  <c r="R22" i="8"/>
  <c r="S22" i="8"/>
  <c r="T22" i="8"/>
  <c r="N23" i="8"/>
  <c r="O23" i="8"/>
  <c r="P23" i="8"/>
  <c r="Q23" i="8"/>
  <c r="R23" i="8"/>
  <c r="S23" i="8"/>
  <c r="T23" i="8"/>
  <c r="N24" i="8"/>
  <c r="O24" i="8"/>
  <c r="P24" i="8"/>
  <c r="Q24" i="8"/>
  <c r="R24" i="8"/>
  <c r="S24" i="8"/>
  <c r="T24" i="8"/>
  <c r="N25" i="8"/>
  <c r="O25" i="8"/>
  <c r="P25" i="8"/>
  <c r="Q25" i="8"/>
  <c r="R25" i="8"/>
  <c r="S25" i="8"/>
  <c r="T25" i="8"/>
  <c r="N26" i="8"/>
  <c r="O26" i="8"/>
  <c r="P26" i="8"/>
  <c r="Q26" i="8"/>
  <c r="R26" i="8"/>
  <c r="S26" i="8"/>
  <c r="T26" i="8"/>
  <c r="N27" i="8"/>
  <c r="O27" i="8"/>
  <c r="P27" i="8"/>
  <c r="Q27" i="8"/>
  <c r="R27" i="8"/>
  <c r="S27" i="8"/>
  <c r="T27" i="8"/>
  <c r="N28" i="8"/>
  <c r="O28" i="8"/>
  <c r="P28" i="8"/>
  <c r="Q28" i="8"/>
  <c r="R28" i="8"/>
  <c r="S28" i="8"/>
  <c r="T28" i="8"/>
  <c r="N29" i="8"/>
  <c r="O29" i="8"/>
  <c r="P29" i="8"/>
  <c r="Q29" i="8"/>
  <c r="R29" i="8"/>
  <c r="S29" i="8"/>
  <c r="T29" i="8"/>
  <c r="N30" i="8"/>
  <c r="O30" i="8"/>
  <c r="P30" i="8"/>
  <c r="Q30" i="8"/>
  <c r="R30" i="8"/>
  <c r="S30" i="8"/>
  <c r="T30" i="8"/>
  <c r="N31" i="8"/>
  <c r="O31" i="8"/>
  <c r="P31" i="8"/>
  <c r="Q31" i="8"/>
  <c r="R31" i="8"/>
  <c r="S31" i="8"/>
  <c r="T31" i="8"/>
  <c r="N32" i="8"/>
  <c r="O32" i="8"/>
  <c r="P32" i="8"/>
  <c r="Q32" i="8"/>
  <c r="R32" i="8"/>
  <c r="S32" i="8"/>
  <c r="T32" i="8"/>
  <c r="N33" i="8"/>
  <c r="O33" i="8"/>
  <c r="P33" i="8"/>
  <c r="Q33" i="8"/>
  <c r="R33" i="8"/>
  <c r="S33" i="8"/>
  <c r="T33" i="8"/>
  <c r="N34" i="8"/>
  <c r="O34" i="8"/>
  <c r="P34" i="8"/>
  <c r="Q34" i="8"/>
  <c r="R34" i="8"/>
  <c r="S34" i="8"/>
  <c r="T34" i="8"/>
  <c r="N35" i="8"/>
  <c r="O35" i="8"/>
  <c r="P35" i="8"/>
  <c r="Q35" i="8"/>
  <c r="R35" i="8"/>
  <c r="S35" i="8"/>
  <c r="T35" i="8"/>
  <c r="N36" i="8"/>
  <c r="O36" i="8"/>
  <c r="P36" i="8"/>
  <c r="Q36" i="8"/>
  <c r="R36" i="8"/>
  <c r="S36" i="8"/>
  <c r="T36" i="8"/>
  <c r="N37" i="8"/>
  <c r="O37" i="8"/>
  <c r="P37" i="8"/>
  <c r="Q37" i="8"/>
  <c r="R37" i="8"/>
  <c r="S37" i="8"/>
  <c r="T37" i="8"/>
  <c r="N38" i="8"/>
  <c r="O38" i="8"/>
  <c r="P38" i="8"/>
  <c r="Q38" i="8"/>
  <c r="R38" i="8"/>
  <c r="S38" i="8"/>
  <c r="T38" i="8"/>
  <c r="N39" i="8"/>
  <c r="O39" i="8"/>
  <c r="P39" i="8"/>
  <c r="Q39" i="8"/>
  <c r="R39" i="8"/>
  <c r="S39" i="8"/>
  <c r="T39" i="8"/>
  <c r="N40" i="8"/>
  <c r="O40" i="8"/>
  <c r="P40" i="8"/>
  <c r="Q40" i="8"/>
  <c r="R40" i="8"/>
  <c r="S40" i="8"/>
  <c r="T40" i="8"/>
  <c r="N41" i="8"/>
  <c r="O41" i="8"/>
  <c r="P41" i="8"/>
  <c r="Q41" i="8"/>
  <c r="R41" i="8"/>
  <c r="S41" i="8"/>
  <c r="T41" i="8"/>
  <c r="N42" i="8"/>
  <c r="O42" i="8"/>
  <c r="P42" i="8"/>
  <c r="Q42" i="8"/>
  <c r="R42" i="8"/>
  <c r="S42" i="8"/>
  <c r="T42" i="8"/>
  <c r="N43" i="8"/>
  <c r="O43" i="8"/>
  <c r="P43" i="8"/>
  <c r="Q43" i="8"/>
  <c r="R43" i="8"/>
  <c r="S43" i="8"/>
  <c r="T43" i="8"/>
  <c r="N44" i="8"/>
  <c r="O44" i="8"/>
  <c r="P44" i="8"/>
  <c r="Q44" i="8"/>
  <c r="R44" i="8"/>
  <c r="S44" i="8"/>
  <c r="T44" i="8"/>
  <c r="N45" i="8"/>
  <c r="O45" i="8"/>
  <c r="P45" i="8"/>
  <c r="Q45" i="8"/>
  <c r="R45" i="8"/>
  <c r="S45" i="8"/>
  <c r="T45" i="8"/>
  <c r="N46" i="8"/>
  <c r="O46" i="8"/>
  <c r="P46" i="8"/>
  <c r="Q46" i="8"/>
  <c r="R46" i="8"/>
  <c r="S46" i="8"/>
  <c r="T46" i="8"/>
  <c r="N47" i="8"/>
  <c r="O47" i="8"/>
  <c r="P47" i="8"/>
  <c r="Q47" i="8"/>
  <c r="R47" i="8"/>
  <c r="S47" i="8"/>
  <c r="T47" i="8"/>
  <c r="N48" i="8"/>
  <c r="O48" i="8"/>
  <c r="P48" i="8"/>
  <c r="Q48" i="8"/>
  <c r="R48" i="8"/>
  <c r="S48" i="8"/>
  <c r="T48" i="8"/>
  <c r="N49" i="8"/>
  <c r="O49" i="8"/>
  <c r="P49" i="8"/>
  <c r="Q49" i="8"/>
  <c r="R49" i="8"/>
  <c r="S49" i="8"/>
  <c r="T49" i="8"/>
  <c r="N50" i="8"/>
  <c r="O50" i="8"/>
  <c r="P50" i="8"/>
  <c r="Q50" i="8"/>
  <c r="R50" i="8"/>
  <c r="S50" i="8"/>
  <c r="T50" i="8"/>
  <c r="N51" i="8"/>
  <c r="O51" i="8"/>
  <c r="P51" i="8"/>
  <c r="Q51" i="8"/>
  <c r="R51" i="8"/>
  <c r="S51" i="8"/>
  <c r="T51" i="8"/>
  <c r="N52" i="8"/>
  <c r="O52" i="8"/>
  <c r="P52" i="8"/>
  <c r="Q52" i="8"/>
  <c r="R52" i="8"/>
  <c r="S52" i="8"/>
  <c r="T52" i="8"/>
  <c r="N53" i="8"/>
  <c r="O53" i="8"/>
  <c r="P53" i="8"/>
  <c r="Q53" i="8"/>
  <c r="R53" i="8"/>
  <c r="S53" i="8"/>
  <c r="T53" i="8"/>
  <c r="N54" i="8"/>
  <c r="O54" i="8"/>
  <c r="P54" i="8"/>
  <c r="Q54" i="8"/>
  <c r="R54" i="8"/>
  <c r="S54" i="8"/>
  <c r="T54" i="8"/>
  <c r="N55" i="8"/>
  <c r="O55" i="8"/>
  <c r="P55" i="8"/>
  <c r="Q55" i="8"/>
  <c r="R55" i="8"/>
  <c r="S55" i="8"/>
  <c r="T55" i="8"/>
  <c r="N56" i="8"/>
  <c r="O56" i="8"/>
  <c r="P56" i="8"/>
  <c r="Q56" i="8"/>
  <c r="R56" i="8"/>
  <c r="S56" i="8"/>
  <c r="T56" i="8"/>
  <c r="N57" i="8"/>
  <c r="O57" i="8"/>
  <c r="P57" i="8"/>
  <c r="Q57" i="8"/>
  <c r="R57" i="8"/>
  <c r="S57" i="8"/>
  <c r="T57" i="8"/>
  <c r="N58" i="8"/>
  <c r="O58" i="8"/>
  <c r="P58" i="8"/>
  <c r="Q58" i="8"/>
  <c r="R58" i="8"/>
  <c r="S58" i="8"/>
  <c r="T58" i="8"/>
  <c r="N59" i="8"/>
  <c r="O59" i="8"/>
  <c r="P59" i="8"/>
  <c r="Q59" i="8"/>
  <c r="R59" i="8"/>
  <c r="S59" i="8"/>
  <c r="T59" i="8"/>
  <c r="N60" i="8"/>
  <c r="O60" i="8"/>
  <c r="P60" i="8"/>
  <c r="Q60" i="8"/>
  <c r="R60" i="8"/>
  <c r="S60" i="8"/>
  <c r="T60" i="8"/>
  <c r="N61" i="8"/>
  <c r="O61" i="8"/>
  <c r="P61" i="8"/>
  <c r="Q61" i="8"/>
  <c r="R61" i="8"/>
  <c r="S61" i="8"/>
  <c r="T61" i="8"/>
  <c r="N62" i="8"/>
  <c r="O62" i="8"/>
  <c r="P62" i="8"/>
  <c r="Q62" i="8"/>
  <c r="R62" i="8"/>
  <c r="S62" i="8"/>
  <c r="T62" i="8"/>
  <c r="N63" i="8"/>
  <c r="O63" i="8"/>
  <c r="P63" i="8"/>
  <c r="Q63" i="8"/>
  <c r="R63" i="8"/>
  <c r="S63" i="8"/>
  <c r="T63" i="8"/>
  <c r="N64" i="8"/>
  <c r="O64" i="8"/>
  <c r="P64" i="8"/>
  <c r="Q64" i="8"/>
  <c r="R64" i="8"/>
  <c r="S64" i="8"/>
  <c r="T64" i="8"/>
  <c r="N65" i="8"/>
  <c r="O65" i="8"/>
  <c r="P65" i="8"/>
  <c r="Q65" i="8"/>
  <c r="R65" i="8"/>
  <c r="S65" i="8"/>
  <c r="T65" i="8"/>
  <c r="N66" i="8"/>
  <c r="O66" i="8"/>
  <c r="P66" i="8"/>
  <c r="Q66" i="8"/>
  <c r="R66" i="8"/>
  <c r="S66" i="8"/>
  <c r="T66" i="8"/>
  <c r="N67" i="8"/>
  <c r="O67" i="8"/>
  <c r="P67" i="8"/>
  <c r="Q67" i="8"/>
  <c r="R67" i="8"/>
  <c r="S67" i="8"/>
  <c r="T67" i="8"/>
  <c r="N68" i="8"/>
  <c r="O68" i="8"/>
  <c r="P68" i="8"/>
  <c r="Q68" i="8"/>
  <c r="R68" i="8"/>
  <c r="S68" i="8"/>
  <c r="T68" i="8"/>
  <c r="N69" i="8"/>
  <c r="O69" i="8"/>
  <c r="P69" i="8"/>
  <c r="Q69" i="8"/>
  <c r="R69" i="8"/>
  <c r="S69" i="8"/>
  <c r="T69" i="8"/>
  <c r="N70" i="8"/>
  <c r="O70" i="8"/>
  <c r="P70" i="8"/>
  <c r="Q70" i="8"/>
  <c r="R70" i="8"/>
  <c r="S70" i="8"/>
  <c r="T70" i="8"/>
  <c r="N71" i="8"/>
  <c r="O71" i="8"/>
  <c r="P71" i="8"/>
  <c r="Q71" i="8"/>
  <c r="R71" i="8"/>
  <c r="S71" i="8"/>
  <c r="T71" i="8"/>
  <c r="N72" i="8"/>
  <c r="O72" i="8"/>
  <c r="P72" i="8"/>
  <c r="Q72" i="8"/>
  <c r="R72" i="8"/>
  <c r="S72" i="8"/>
  <c r="T72" i="8"/>
  <c r="N73" i="8"/>
  <c r="O73" i="8"/>
  <c r="P73" i="8"/>
  <c r="Q73" i="8"/>
  <c r="R73" i="8"/>
  <c r="S73" i="8"/>
  <c r="T73" i="8"/>
  <c r="N74" i="8"/>
  <c r="O74" i="8"/>
  <c r="P74" i="8"/>
  <c r="Q74" i="8"/>
  <c r="R74" i="8"/>
  <c r="S74" i="8"/>
  <c r="T74" i="8"/>
  <c r="N75" i="8"/>
  <c r="O75" i="8"/>
  <c r="P75" i="8"/>
  <c r="Q75" i="8"/>
  <c r="R75" i="8"/>
  <c r="S75" i="8"/>
  <c r="T75" i="8"/>
  <c r="N76" i="8"/>
  <c r="O76" i="8"/>
  <c r="P76" i="8"/>
  <c r="Q76" i="8"/>
  <c r="R76" i="8"/>
  <c r="S76" i="8"/>
  <c r="T76" i="8"/>
  <c r="N77" i="8"/>
  <c r="O77" i="8"/>
  <c r="P77" i="8"/>
  <c r="Q77" i="8"/>
  <c r="R77" i="8"/>
  <c r="S77" i="8"/>
  <c r="T77" i="8"/>
  <c r="N78" i="8"/>
  <c r="O78" i="8"/>
  <c r="P78" i="8"/>
  <c r="Q78" i="8"/>
  <c r="R78" i="8"/>
  <c r="S78" i="8"/>
  <c r="T78" i="8"/>
  <c r="N79" i="8"/>
  <c r="O79" i="8"/>
  <c r="P79" i="8"/>
  <c r="Q79" i="8"/>
  <c r="R79" i="8"/>
  <c r="S79" i="8"/>
  <c r="T79" i="8"/>
  <c r="N80" i="8"/>
  <c r="O80" i="8"/>
  <c r="P80" i="8"/>
  <c r="Q80" i="8"/>
  <c r="R80" i="8"/>
  <c r="S80" i="8"/>
  <c r="T80" i="8"/>
  <c r="N81" i="8"/>
  <c r="O81" i="8"/>
  <c r="P81" i="8"/>
  <c r="Q81" i="8"/>
  <c r="R81" i="8"/>
  <c r="S81" i="8"/>
  <c r="T81" i="8"/>
  <c r="N82" i="8"/>
  <c r="O82" i="8"/>
  <c r="P82" i="8"/>
  <c r="Q82" i="8"/>
  <c r="R82" i="8"/>
  <c r="S82" i="8"/>
  <c r="T82" i="8"/>
  <c r="N83" i="8"/>
  <c r="O83" i="8"/>
  <c r="P83" i="8"/>
  <c r="Q83" i="8"/>
  <c r="R83" i="8"/>
  <c r="S83" i="8"/>
  <c r="T83" i="8"/>
  <c r="N84" i="8"/>
  <c r="O84" i="8"/>
  <c r="P84" i="8"/>
  <c r="Q84" i="8"/>
  <c r="R84" i="8"/>
  <c r="S84" i="8"/>
  <c r="T84" i="8"/>
  <c r="N85" i="8"/>
  <c r="O85" i="8"/>
  <c r="P85" i="8"/>
  <c r="Q85" i="8"/>
  <c r="R85" i="8"/>
  <c r="S85" i="8"/>
  <c r="T85" i="8"/>
  <c r="N86" i="8"/>
  <c r="O86" i="8"/>
  <c r="P86" i="8"/>
  <c r="Q86" i="8"/>
  <c r="R86" i="8"/>
  <c r="S86" i="8"/>
  <c r="T86" i="8"/>
  <c r="N87" i="8"/>
  <c r="O87" i="8"/>
  <c r="P87" i="8"/>
  <c r="Q87" i="8"/>
  <c r="R87" i="8"/>
  <c r="S87" i="8"/>
  <c r="T87" i="8"/>
  <c r="N88" i="8"/>
  <c r="O88" i="8"/>
  <c r="P88" i="8"/>
  <c r="Q88" i="8"/>
  <c r="R88" i="8"/>
  <c r="S88" i="8"/>
  <c r="T88" i="8"/>
  <c r="N89" i="8"/>
  <c r="O89" i="8"/>
  <c r="P89" i="8"/>
  <c r="Q89" i="8"/>
  <c r="R89" i="8"/>
  <c r="S89" i="8"/>
  <c r="T89" i="8"/>
  <c r="N90" i="8"/>
  <c r="O90" i="8"/>
  <c r="P90" i="8"/>
  <c r="Q90" i="8"/>
  <c r="R90" i="8"/>
  <c r="S90" i="8"/>
  <c r="T90" i="8"/>
  <c r="N91" i="8"/>
  <c r="O91" i="8"/>
  <c r="P91" i="8"/>
  <c r="Q91" i="8"/>
  <c r="R91" i="8"/>
  <c r="S91" i="8"/>
  <c r="T91" i="8"/>
  <c r="N92" i="8"/>
  <c r="O92" i="8"/>
  <c r="P92" i="8"/>
  <c r="Q92" i="8"/>
  <c r="R92" i="8"/>
  <c r="S92" i="8"/>
  <c r="T92" i="8"/>
  <c r="N93" i="8"/>
  <c r="O93" i="8"/>
  <c r="P93" i="8"/>
  <c r="Q93" i="8"/>
  <c r="R93" i="8"/>
  <c r="S93" i="8"/>
  <c r="T93" i="8"/>
  <c r="N94" i="8"/>
  <c r="O94" i="8"/>
  <c r="P94" i="8"/>
  <c r="Q94" i="8"/>
  <c r="R94" i="8"/>
  <c r="S94" i="8"/>
  <c r="T94" i="8"/>
  <c r="N95" i="8"/>
  <c r="O95" i="8"/>
  <c r="P95" i="8"/>
  <c r="Q95" i="8"/>
  <c r="R95" i="8"/>
  <c r="S95" i="8"/>
  <c r="T95" i="8"/>
  <c r="N96" i="8"/>
  <c r="O96" i="8"/>
  <c r="P96" i="8"/>
  <c r="Q96" i="8"/>
  <c r="R96" i="8"/>
  <c r="S96" i="8"/>
  <c r="T96" i="8"/>
  <c r="N97" i="8"/>
  <c r="O97" i="8"/>
  <c r="P97" i="8"/>
  <c r="Q97" i="8"/>
  <c r="R97" i="8"/>
  <c r="S97" i="8"/>
  <c r="T97" i="8"/>
  <c r="N98" i="8"/>
  <c r="O98" i="8"/>
  <c r="P98" i="8"/>
  <c r="Q98" i="8"/>
  <c r="R98" i="8"/>
  <c r="S98" i="8"/>
  <c r="T98" i="8"/>
  <c r="N99" i="8"/>
  <c r="O99" i="8"/>
  <c r="P99" i="8"/>
  <c r="Q99" i="8"/>
  <c r="R99" i="8"/>
  <c r="S99" i="8"/>
  <c r="T99" i="8"/>
  <c r="N100" i="8"/>
  <c r="O100" i="8"/>
  <c r="P100" i="8"/>
  <c r="Q100" i="8"/>
  <c r="R100" i="8"/>
  <c r="S100" i="8"/>
  <c r="T100" i="8"/>
  <c r="N101" i="8"/>
  <c r="O101" i="8"/>
  <c r="P101" i="8"/>
  <c r="Q101" i="8"/>
  <c r="R101" i="8"/>
  <c r="S101" i="8"/>
  <c r="T101" i="8"/>
  <c r="N102" i="8"/>
  <c r="O102" i="8"/>
  <c r="P102" i="8"/>
  <c r="Q102" i="8"/>
  <c r="R102" i="8"/>
  <c r="S102" i="8"/>
  <c r="T102" i="8"/>
  <c r="N103" i="8"/>
  <c r="O103" i="8"/>
  <c r="P103" i="8"/>
  <c r="Q103" i="8"/>
  <c r="R103" i="8"/>
  <c r="S103" i="8"/>
  <c r="T103" i="8"/>
  <c r="N104" i="8"/>
  <c r="O104" i="8"/>
  <c r="P104" i="8"/>
  <c r="Q104" i="8"/>
  <c r="R104" i="8"/>
  <c r="S104" i="8"/>
  <c r="T104" i="8"/>
  <c r="N105" i="8"/>
  <c r="O105" i="8"/>
  <c r="P105" i="8"/>
  <c r="Q105" i="8"/>
  <c r="R105" i="8"/>
  <c r="S105" i="8"/>
  <c r="T105" i="8"/>
  <c r="N106" i="8"/>
  <c r="O106" i="8"/>
  <c r="P106" i="8"/>
  <c r="Q106" i="8"/>
  <c r="R106" i="8"/>
  <c r="S106" i="8"/>
  <c r="T106" i="8"/>
  <c r="N107" i="8"/>
  <c r="O107" i="8"/>
  <c r="P107" i="8"/>
  <c r="Q107" i="8"/>
  <c r="R107" i="8"/>
  <c r="S107" i="8"/>
  <c r="T107" i="8"/>
  <c r="N108" i="8"/>
  <c r="O108" i="8"/>
  <c r="P108" i="8"/>
  <c r="Q108" i="8"/>
  <c r="R108" i="8"/>
  <c r="S108" i="8"/>
  <c r="T108" i="8"/>
  <c r="N109" i="8"/>
  <c r="O109" i="8"/>
  <c r="P109" i="8"/>
  <c r="Q109" i="8"/>
  <c r="R109" i="8"/>
  <c r="S109" i="8"/>
  <c r="T109" i="8"/>
  <c r="N110" i="8"/>
  <c r="O110" i="8"/>
  <c r="P110" i="8"/>
  <c r="Q110" i="8"/>
  <c r="R110" i="8"/>
  <c r="S110" i="8"/>
  <c r="T110" i="8"/>
  <c r="N111" i="8"/>
  <c r="O111" i="8"/>
  <c r="P111" i="8"/>
  <c r="Q111" i="8"/>
  <c r="R111" i="8"/>
  <c r="S111" i="8"/>
  <c r="T111" i="8"/>
  <c r="N112" i="8"/>
  <c r="O112" i="8"/>
  <c r="P112" i="8"/>
  <c r="Q112" i="8"/>
  <c r="R112" i="8"/>
  <c r="S112" i="8"/>
  <c r="T112" i="8"/>
  <c r="N113" i="8"/>
  <c r="O113" i="8"/>
  <c r="P113" i="8"/>
  <c r="Q113" i="8"/>
  <c r="R113" i="8"/>
  <c r="S113" i="8"/>
  <c r="T113" i="8"/>
  <c r="N114" i="8"/>
  <c r="O114" i="8"/>
  <c r="P114" i="8"/>
  <c r="Q114" i="8"/>
  <c r="R114" i="8"/>
  <c r="S114" i="8"/>
  <c r="T114" i="8"/>
  <c r="N115" i="8"/>
  <c r="O115" i="8"/>
  <c r="P115" i="8"/>
  <c r="Q115" i="8"/>
  <c r="R115" i="8"/>
  <c r="S115" i="8"/>
  <c r="T115" i="8"/>
  <c r="N116" i="8"/>
  <c r="O116" i="8"/>
  <c r="P116" i="8"/>
  <c r="Q116" i="8"/>
  <c r="R116" i="8"/>
  <c r="S116" i="8"/>
  <c r="T116" i="8"/>
  <c r="N117" i="8"/>
  <c r="O117" i="8"/>
  <c r="P117" i="8"/>
  <c r="Q117" i="8"/>
  <c r="R117" i="8"/>
  <c r="S117" i="8"/>
  <c r="T117" i="8"/>
  <c r="N118" i="8"/>
  <c r="O118" i="8"/>
  <c r="P118" i="8"/>
  <c r="Q118" i="8"/>
  <c r="R118" i="8"/>
  <c r="S118" i="8"/>
  <c r="T118" i="8"/>
  <c r="N119" i="8"/>
  <c r="O119" i="8"/>
  <c r="P119" i="8"/>
  <c r="Q119" i="8"/>
  <c r="R119" i="8"/>
  <c r="S119" i="8"/>
  <c r="T119" i="8"/>
  <c r="N120" i="8"/>
  <c r="O120" i="8"/>
  <c r="P120" i="8"/>
  <c r="Q120" i="8"/>
  <c r="R120" i="8"/>
  <c r="S120" i="8"/>
  <c r="T120" i="8"/>
  <c r="N121" i="8"/>
  <c r="O121" i="8"/>
  <c r="P121" i="8"/>
  <c r="Q121" i="8"/>
  <c r="R121" i="8"/>
  <c r="S121" i="8"/>
  <c r="T121" i="8"/>
  <c r="N122" i="8"/>
  <c r="O122" i="8"/>
  <c r="P122" i="8"/>
  <c r="Q122" i="8"/>
  <c r="R122" i="8"/>
  <c r="S122" i="8"/>
  <c r="T122" i="8"/>
  <c r="N123" i="8"/>
  <c r="O123" i="8"/>
  <c r="P123" i="8"/>
  <c r="Q123" i="8"/>
  <c r="R123" i="8"/>
  <c r="S123" i="8"/>
  <c r="T123" i="8"/>
  <c r="N124" i="8"/>
  <c r="O124" i="8"/>
  <c r="P124" i="8"/>
  <c r="Q124" i="8"/>
  <c r="R124" i="8"/>
  <c r="S124" i="8"/>
  <c r="T124" i="8"/>
  <c r="N125" i="8"/>
  <c r="O125" i="8"/>
  <c r="P125" i="8"/>
  <c r="Q125" i="8"/>
  <c r="R125" i="8"/>
  <c r="S125" i="8"/>
  <c r="T125" i="8"/>
  <c r="N126" i="8"/>
  <c r="O126" i="8"/>
  <c r="P126" i="8"/>
  <c r="Q126" i="8"/>
  <c r="R126" i="8"/>
  <c r="S126" i="8"/>
  <c r="T126" i="8"/>
  <c r="N127" i="8"/>
  <c r="O127" i="8"/>
  <c r="P127" i="8"/>
  <c r="Q127" i="8"/>
  <c r="R127" i="8"/>
  <c r="S127" i="8"/>
  <c r="T127" i="8"/>
  <c r="N128" i="8"/>
  <c r="O128" i="8"/>
  <c r="P128" i="8"/>
  <c r="Q128" i="8"/>
  <c r="R128" i="8"/>
  <c r="S128" i="8"/>
  <c r="T128" i="8"/>
  <c r="N129" i="8"/>
  <c r="O129" i="8"/>
  <c r="P129" i="8"/>
  <c r="Q129" i="8"/>
  <c r="R129" i="8"/>
  <c r="S129" i="8"/>
  <c r="T129" i="8"/>
  <c r="N130" i="8"/>
  <c r="O130" i="8"/>
  <c r="P130" i="8"/>
  <c r="Q130" i="8"/>
  <c r="R130" i="8"/>
  <c r="S130" i="8"/>
  <c r="T130" i="8"/>
  <c r="N131" i="8"/>
  <c r="O131" i="8"/>
  <c r="P131" i="8"/>
  <c r="Q131" i="8"/>
  <c r="R131" i="8"/>
  <c r="S131" i="8"/>
  <c r="T131" i="8"/>
  <c r="N132" i="8"/>
  <c r="O132" i="8"/>
  <c r="P132" i="8"/>
  <c r="Q132" i="8"/>
  <c r="R132" i="8"/>
  <c r="S132" i="8"/>
  <c r="T132" i="8"/>
  <c r="N133" i="8"/>
  <c r="O133" i="8"/>
  <c r="P133" i="8"/>
  <c r="Q133" i="8"/>
  <c r="R133" i="8"/>
  <c r="S133" i="8"/>
  <c r="T133" i="8"/>
  <c r="N134" i="8"/>
  <c r="O134" i="8"/>
  <c r="P134" i="8"/>
  <c r="Q134" i="8"/>
  <c r="R134" i="8"/>
  <c r="S134" i="8"/>
  <c r="T134" i="8"/>
  <c r="N135" i="8"/>
  <c r="O135" i="8"/>
  <c r="P135" i="8"/>
  <c r="Q135" i="8"/>
  <c r="R135" i="8"/>
  <c r="S135" i="8"/>
  <c r="T135" i="8"/>
  <c r="N136" i="8"/>
  <c r="O136" i="8"/>
  <c r="P136" i="8"/>
  <c r="Q136" i="8"/>
  <c r="R136" i="8"/>
  <c r="S136" i="8"/>
  <c r="T136" i="8"/>
  <c r="N137" i="8"/>
  <c r="O137" i="8"/>
  <c r="P137" i="8"/>
  <c r="Q137" i="8"/>
  <c r="R137" i="8"/>
  <c r="S137" i="8"/>
  <c r="T137" i="8"/>
  <c r="N138" i="8"/>
  <c r="O138" i="8"/>
  <c r="P138" i="8"/>
  <c r="Q138" i="8"/>
  <c r="R138" i="8"/>
  <c r="S138" i="8"/>
  <c r="T138" i="8"/>
  <c r="N139" i="8"/>
  <c r="O139" i="8"/>
  <c r="P139" i="8"/>
  <c r="Q139" i="8"/>
  <c r="R139" i="8"/>
  <c r="S139" i="8"/>
  <c r="T139" i="8"/>
  <c r="N140" i="8"/>
  <c r="O140" i="8"/>
  <c r="P140" i="8"/>
  <c r="Q140" i="8"/>
  <c r="R140" i="8"/>
  <c r="S140" i="8"/>
  <c r="T140" i="8"/>
  <c r="N141" i="8"/>
  <c r="O141" i="8"/>
  <c r="P141" i="8"/>
  <c r="Q141" i="8"/>
  <c r="R141" i="8"/>
  <c r="S141" i="8"/>
  <c r="T141" i="8"/>
  <c r="N142" i="8"/>
  <c r="O142" i="8"/>
  <c r="P142" i="8"/>
  <c r="Q142" i="8"/>
  <c r="R142" i="8"/>
  <c r="S142" i="8"/>
  <c r="T142" i="8"/>
  <c r="N143" i="8"/>
  <c r="O143" i="8"/>
  <c r="P143" i="8"/>
  <c r="Q143" i="8"/>
  <c r="R143" i="8"/>
  <c r="S143" i="8"/>
  <c r="T143" i="8"/>
  <c r="N144" i="8"/>
  <c r="O144" i="8"/>
  <c r="P144" i="8"/>
  <c r="Q144" i="8"/>
  <c r="R144" i="8"/>
  <c r="S144" i="8"/>
  <c r="T144" i="8"/>
  <c r="N145" i="8"/>
  <c r="O145" i="8"/>
  <c r="P145" i="8"/>
  <c r="Q145" i="8"/>
  <c r="R145" i="8"/>
  <c r="S145" i="8"/>
  <c r="T145" i="8"/>
  <c r="N146" i="8"/>
  <c r="O146" i="8"/>
  <c r="P146" i="8"/>
  <c r="Q146" i="8"/>
  <c r="R146" i="8"/>
  <c r="S146" i="8"/>
  <c r="T146" i="8"/>
  <c r="N147" i="8"/>
  <c r="O147" i="8"/>
  <c r="P147" i="8"/>
  <c r="Q147" i="8"/>
  <c r="R147" i="8"/>
  <c r="S147" i="8"/>
  <c r="T147" i="8"/>
  <c r="N148" i="8"/>
  <c r="O148" i="8"/>
  <c r="P148" i="8"/>
  <c r="Q148" i="8"/>
  <c r="R148" i="8"/>
  <c r="S148" i="8"/>
  <c r="T148" i="8"/>
  <c r="N149" i="8"/>
  <c r="O149" i="8"/>
  <c r="P149" i="8"/>
  <c r="Q149" i="8"/>
  <c r="R149" i="8"/>
  <c r="S149" i="8"/>
  <c r="T149" i="8"/>
  <c r="N150" i="8"/>
  <c r="O150" i="8"/>
  <c r="P150" i="8"/>
  <c r="Q150" i="8"/>
  <c r="R150" i="8"/>
  <c r="S150" i="8"/>
  <c r="T150" i="8"/>
  <c r="N151" i="8"/>
  <c r="O151" i="8"/>
  <c r="P151" i="8"/>
  <c r="Q151" i="8"/>
  <c r="R151" i="8"/>
  <c r="S151" i="8"/>
  <c r="T151" i="8"/>
  <c r="N152" i="8"/>
  <c r="O152" i="8"/>
  <c r="P152" i="8"/>
  <c r="Q152" i="8"/>
  <c r="R152" i="8"/>
  <c r="S152" i="8"/>
  <c r="T152" i="8"/>
  <c r="N153" i="8"/>
  <c r="O153" i="8"/>
  <c r="P153" i="8"/>
  <c r="Q153" i="8"/>
  <c r="R153" i="8"/>
  <c r="S153" i="8"/>
  <c r="T153" i="8"/>
  <c r="N154" i="8"/>
  <c r="O154" i="8"/>
  <c r="P154" i="8"/>
  <c r="Q154" i="8"/>
  <c r="R154" i="8"/>
  <c r="S154" i="8"/>
  <c r="T154" i="8"/>
  <c r="N155" i="8"/>
  <c r="O155" i="8"/>
  <c r="P155" i="8"/>
  <c r="Q155" i="8"/>
  <c r="R155" i="8"/>
  <c r="S155" i="8"/>
  <c r="T155" i="8"/>
  <c r="N156" i="8"/>
  <c r="O156" i="8"/>
  <c r="P156" i="8"/>
  <c r="Q156" i="8"/>
  <c r="R156" i="8"/>
  <c r="S156" i="8"/>
  <c r="T156" i="8"/>
  <c r="N157" i="8"/>
  <c r="O157" i="8"/>
  <c r="P157" i="8"/>
  <c r="Q157" i="8"/>
  <c r="R157" i="8"/>
  <c r="S157" i="8"/>
  <c r="T157" i="8"/>
  <c r="N158" i="8"/>
  <c r="O158" i="8"/>
  <c r="P158" i="8"/>
  <c r="Q158" i="8"/>
  <c r="R158" i="8"/>
  <c r="S158" i="8"/>
  <c r="T158" i="8"/>
  <c r="N159" i="8"/>
  <c r="O159" i="8"/>
  <c r="P159" i="8"/>
  <c r="Q159" i="8"/>
  <c r="R159" i="8"/>
  <c r="S159" i="8"/>
  <c r="T159" i="8"/>
  <c r="N160" i="8"/>
  <c r="O160" i="8"/>
  <c r="P160" i="8"/>
  <c r="Q160" i="8"/>
  <c r="R160" i="8"/>
  <c r="S160" i="8"/>
  <c r="T160" i="8"/>
  <c r="N161" i="8"/>
  <c r="O161" i="8"/>
  <c r="P161" i="8"/>
  <c r="Q161" i="8"/>
  <c r="R161" i="8"/>
  <c r="S161" i="8"/>
  <c r="T161" i="8"/>
  <c r="N162" i="8"/>
  <c r="O162" i="8"/>
  <c r="P162" i="8"/>
  <c r="Q162" i="8"/>
  <c r="R162" i="8"/>
  <c r="S162" i="8"/>
  <c r="T162" i="8"/>
  <c r="N163" i="8"/>
  <c r="O163" i="8"/>
  <c r="P163" i="8"/>
  <c r="Q163" i="8"/>
  <c r="R163" i="8"/>
  <c r="S163" i="8"/>
  <c r="T163" i="8"/>
  <c r="N164" i="8"/>
  <c r="O164" i="8"/>
  <c r="P164" i="8"/>
  <c r="Q164" i="8"/>
  <c r="R164" i="8"/>
  <c r="S164" i="8"/>
  <c r="T164" i="8"/>
  <c r="N165" i="8"/>
  <c r="O165" i="8"/>
  <c r="P165" i="8"/>
  <c r="Q165" i="8"/>
  <c r="R165" i="8"/>
  <c r="S165" i="8"/>
  <c r="T165" i="8"/>
  <c r="N166" i="8"/>
  <c r="O166" i="8"/>
  <c r="P166" i="8"/>
  <c r="Q166" i="8"/>
  <c r="R166" i="8"/>
  <c r="S166" i="8"/>
  <c r="T166" i="8"/>
  <c r="N167" i="8"/>
  <c r="O167" i="8"/>
  <c r="P167" i="8"/>
  <c r="Q167" i="8"/>
  <c r="R167" i="8"/>
  <c r="S167" i="8"/>
  <c r="T167" i="8"/>
  <c r="N168" i="8"/>
  <c r="O168" i="8"/>
  <c r="P168" i="8"/>
  <c r="Q168" i="8"/>
  <c r="R168" i="8"/>
  <c r="S168" i="8"/>
  <c r="T168" i="8"/>
  <c r="N169" i="8"/>
  <c r="O169" i="8"/>
  <c r="P169" i="8"/>
  <c r="Q169" i="8"/>
  <c r="R169" i="8"/>
  <c r="S169" i="8"/>
  <c r="T169" i="8"/>
  <c r="N170" i="8"/>
  <c r="O170" i="8"/>
  <c r="P170" i="8"/>
  <c r="Q170" i="8"/>
  <c r="R170" i="8"/>
  <c r="S170" i="8"/>
  <c r="T170" i="8"/>
  <c r="N171" i="8"/>
  <c r="O171" i="8"/>
  <c r="P171" i="8"/>
  <c r="Q171" i="8"/>
  <c r="R171" i="8"/>
  <c r="S171" i="8"/>
  <c r="T171" i="8"/>
  <c r="N172" i="8"/>
  <c r="O172" i="8"/>
  <c r="P172" i="8"/>
  <c r="Q172" i="8"/>
  <c r="R172" i="8"/>
  <c r="S172" i="8"/>
  <c r="T172" i="8"/>
  <c r="N173" i="8"/>
  <c r="O173" i="8"/>
  <c r="P173" i="8"/>
  <c r="Q173" i="8"/>
  <c r="R173" i="8"/>
  <c r="S173" i="8"/>
  <c r="T173" i="8"/>
  <c r="N174" i="8"/>
  <c r="O174" i="8"/>
  <c r="P174" i="8"/>
  <c r="Q174" i="8"/>
  <c r="R174" i="8"/>
  <c r="S174" i="8"/>
  <c r="T174" i="8"/>
  <c r="N175" i="8"/>
  <c r="O175" i="8"/>
  <c r="P175" i="8"/>
  <c r="Q175" i="8"/>
  <c r="R175" i="8"/>
  <c r="S175" i="8"/>
  <c r="T175" i="8"/>
  <c r="N176" i="8"/>
  <c r="O176" i="8"/>
  <c r="P176" i="8"/>
  <c r="Q176" i="8"/>
  <c r="R176" i="8"/>
  <c r="S176" i="8"/>
  <c r="T176" i="8"/>
  <c r="N177" i="8"/>
  <c r="O177" i="8"/>
  <c r="P177" i="8"/>
  <c r="Q177" i="8"/>
  <c r="R177" i="8"/>
  <c r="S177" i="8"/>
  <c r="T177" i="8"/>
  <c r="N178" i="8"/>
  <c r="O178" i="8"/>
  <c r="P178" i="8"/>
  <c r="Q178" i="8"/>
  <c r="R178" i="8"/>
  <c r="S178" i="8"/>
  <c r="T178" i="8"/>
  <c r="N179" i="8"/>
  <c r="O179" i="8"/>
  <c r="P179" i="8"/>
  <c r="Q179" i="8"/>
  <c r="R179" i="8"/>
  <c r="S179" i="8"/>
  <c r="T179" i="8"/>
  <c r="N180" i="8"/>
  <c r="O180" i="8"/>
  <c r="P180" i="8"/>
  <c r="Q180" i="8"/>
  <c r="R180" i="8"/>
  <c r="S180" i="8"/>
  <c r="T180" i="8"/>
  <c r="N181" i="8"/>
  <c r="O181" i="8"/>
  <c r="P181" i="8"/>
  <c r="Q181" i="8"/>
  <c r="R181" i="8"/>
  <c r="S181" i="8"/>
  <c r="T181" i="8"/>
  <c r="N182" i="8"/>
  <c r="O182" i="8"/>
  <c r="P182" i="8"/>
  <c r="Q182" i="8"/>
  <c r="R182" i="8"/>
  <c r="S182" i="8"/>
  <c r="T182" i="8"/>
  <c r="N183" i="8"/>
  <c r="O183" i="8"/>
  <c r="P183" i="8"/>
  <c r="Q183" i="8"/>
  <c r="R183" i="8"/>
  <c r="S183" i="8"/>
  <c r="T183" i="8"/>
  <c r="N184" i="8"/>
  <c r="O184" i="8"/>
  <c r="P184" i="8"/>
  <c r="Q184" i="8"/>
  <c r="R184" i="8"/>
  <c r="S184" i="8"/>
  <c r="T184" i="8"/>
  <c r="N185" i="8"/>
  <c r="O185" i="8"/>
  <c r="P185" i="8"/>
  <c r="Q185" i="8"/>
  <c r="R185" i="8"/>
  <c r="S185" i="8"/>
  <c r="T185" i="8"/>
  <c r="N186" i="8"/>
  <c r="O186" i="8"/>
  <c r="P186" i="8"/>
  <c r="Q186" i="8"/>
  <c r="R186" i="8"/>
  <c r="S186" i="8"/>
  <c r="T186" i="8"/>
  <c r="N187" i="8"/>
  <c r="O187" i="8"/>
  <c r="P187" i="8"/>
  <c r="Q187" i="8"/>
  <c r="R187" i="8"/>
  <c r="S187" i="8"/>
  <c r="T187" i="8"/>
  <c r="N188" i="8"/>
  <c r="O188" i="8"/>
  <c r="P188" i="8"/>
  <c r="Q188" i="8"/>
  <c r="R188" i="8"/>
  <c r="S188" i="8"/>
  <c r="T188" i="8"/>
  <c r="N189" i="8"/>
  <c r="O189" i="8"/>
  <c r="P189" i="8"/>
  <c r="Q189" i="8"/>
  <c r="R189" i="8"/>
  <c r="S189" i="8"/>
  <c r="T189" i="8"/>
  <c r="N190" i="8"/>
  <c r="O190" i="8"/>
  <c r="P190" i="8"/>
  <c r="Q190" i="8"/>
  <c r="R190" i="8"/>
  <c r="S190" i="8"/>
  <c r="T190" i="8"/>
  <c r="N191" i="8"/>
  <c r="O191" i="8"/>
  <c r="P191" i="8"/>
  <c r="Q191" i="8"/>
  <c r="R191" i="8"/>
  <c r="S191" i="8"/>
  <c r="T191" i="8"/>
  <c r="N3" i="8"/>
  <c r="O3" i="8"/>
  <c r="P3" i="8"/>
  <c r="Q3" i="8"/>
  <c r="R3" i="8"/>
  <c r="S3" i="8"/>
  <c r="T3" i="8"/>
  <c r="N4" i="8"/>
  <c r="O4" i="8"/>
  <c r="P4" i="8"/>
  <c r="Q4" i="8"/>
  <c r="R4" i="8"/>
  <c r="S4" i="8"/>
  <c r="T4" i="8"/>
  <c r="H6" i="8"/>
  <c r="I6" i="8"/>
  <c r="J6" i="8"/>
  <c r="H7" i="8"/>
  <c r="I7" i="8"/>
  <c r="J7" i="8"/>
  <c r="H8" i="8"/>
  <c r="I8" i="8"/>
  <c r="J8" i="8"/>
  <c r="H9" i="8"/>
  <c r="I9" i="8"/>
  <c r="J9" i="8"/>
  <c r="H10" i="8"/>
  <c r="I10" i="8"/>
  <c r="J10" i="8"/>
  <c r="H11" i="8"/>
  <c r="I11" i="8"/>
  <c r="J11" i="8"/>
  <c r="H12" i="8"/>
  <c r="I12" i="8"/>
  <c r="J12" i="8"/>
  <c r="H13" i="8"/>
  <c r="I13" i="8"/>
  <c r="J13" i="8"/>
  <c r="H14" i="8"/>
  <c r="I14" i="8"/>
  <c r="J14" i="8"/>
  <c r="H15" i="8"/>
  <c r="I15" i="8"/>
  <c r="J15" i="8"/>
  <c r="H16" i="8"/>
  <c r="I16" i="8"/>
  <c r="J16" i="8"/>
  <c r="H17" i="8"/>
  <c r="I17" i="8"/>
  <c r="J17" i="8"/>
  <c r="H18" i="8"/>
  <c r="I18" i="8"/>
  <c r="J18" i="8"/>
  <c r="H19" i="8"/>
  <c r="I19" i="8"/>
  <c r="J19" i="8"/>
  <c r="H20" i="8"/>
  <c r="I20" i="8"/>
  <c r="J20" i="8"/>
  <c r="H21" i="8"/>
  <c r="I21" i="8"/>
  <c r="J21" i="8"/>
  <c r="H22" i="8"/>
  <c r="I22" i="8"/>
  <c r="J22" i="8"/>
  <c r="H23" i="8"/>
  <c r="I23" i="8"/>
  <c r="J23" i="8"/>
  <c r="H24" i="8"/>
  <c r="I24" i="8"/>
  <c r="J24" i="8"/>
  <c r="H25" i="8"/>
  <c r="I25" i="8"/>
  <c r="J25" i="8"/>
  <c r="H26" i="8"/>
  <c r="I26" i="8"/>
  <c r="J26" i="8"/>
  <c r="H27" i="8"/>
  <c r="I27" i="8"/>
  <c r="J27" i="8"/>
  <c r="H28" i="8"/>
  <c r="I28" i="8"/>
  <c r="J28" i="8"/>
  <c r="H29" i="8"/>
  <c r="I29" i="8"/>
  <c r="J29" i="8"/>
  <c r="H30" i="8"/>
  <c r="I30" i="8"/>
  <c r="J30" i="8"/>
  <c r="H31" i="8"/>
  <c r="I31" i="8"/>
  <c r="J31" i="8"/>
  <c r="H32" i="8"/>
  <c r="I32" i="8"/>
  <c r="J32" i="8"/>
  <c r="H33" i="8"/>
  <c r="I33" i="8"/>
  <c r="J33" i="8"/>
  <c r="H34" i="8"/>
  <c r="I34" i="8"/>
  <c r="J34" i="8"/>
  <c r="H35" i="8"/>
  <c r="I35" i="8"/>
  <c r="J35" i="8"/>
  <c r="H36" i="8"/>
  <c r="I36" i="8"/>
  <c r="J36" i="8"/>
  <c r="H37" i="8"/>
  <c r="I37" i="8"/>
  <c r="J37" i="8"/>
  <c r="H38" i="8"/>
  <c r="I38" i="8"/>
  <c r="J38" i="8"/>
  <c r="H39" i="8"/>
  <c r="I39" i="8"/>
  <c r="J39" i="8"/>
  <c r="H40" i="8"/>
  <c r="I40" i="8"/>
  <c r="J40" i="8"/>
  <c r="H41" i="8"/>
  <c r="I41" i="8"/>
  <c r="J41" i="8"/>
  <c r="H42" i="8"/>
  <c r="I42" i="8"/>
  <c r="J42" i="8"/>
  <c r="H43" i="8"/>
  <c r="I43" i="8"/>
  <c r="J43" i="8"/>
  <c r="H44" i="8"/>
  <c r="I44" i="8"/>
  <c r="J44" i="8"/>
  <c r="H45" i="8"/>
  <c r="I45" i="8"/>
  <c r="J45" i="8"/>
  <c r="H46" i="8"/>
  <c r="I46" i="8"/>
  <c r="J46" i="8"/>
  <c r="H47" i="8"/>
  <c r="I47" i="8"/>
  <c r="J47" i="8"/>
  <c r="H48" i="8"/>
  <c r="I48" i="8"/>
  <c r="J48" i="8"/>
  <c r="H49" i="8"/>
  <c r="I49" i="8"/>
  <c r="J49" i="8"/>
  <c r="H50" i="8"/>
  <c r="I50" i="8"/>
  <c r="J50" i="8"/>
  <c r="H51" i="8"/>
  <c r="I51" i="8"/>
  <c r="J51" i="8"/>
  <c r="H52" i="8"/>
  <c r="I52" i="8"/>
  <c r="J52" i="8"/>
  <c r="H53" i="8"/>
  <c r="I53" i="8"/>
  <c r="J53" i="8"/>
  <c r="H54" i="8"/>
  <c r="I54" i="8"/>
  <c r="J54" i="8"/>
  <c r="H55" i="8"/>
  <c r="I55" i="8"/>
  <c r="J55" i="8"/>
  <c r="H56" i="8"/>
  <c r="I56" i="8"/>
  <c r="J56" i="8"/>
  <c r="H57" i="8"/>
  <c r="I57" i="8"/>
  <c r="J57" i="8"/>
  <c r="H58" i="8"/>
  <c r="I58" i="8"/>
  <c r="J58" i="8"/>
  <c r="H59" i="8"/>
  <c r="I59" i="8"/>
  <c r="J59" i="8"/>
  <c r="H60" i="8"/>
  <c r="I60" i="8"/>
  <c r="J60" i="8"/>
  <c r="H61" i="8"/>
  <c r="I61" i="8"/>
  <c r="J61" i="8"/>
  <c r="H62" i="8"/>
  <c r="I62" i="8"/>
  <c r="J62" i="8"/>
  <c r="H63" i="8"/>
  <c r="I63" i="8"/>
  <c r="J63" i="8"/>
  <c r="H64" i="8"/>
  <c r="I64" i="8"/>
  <c r="J64" i="8"/>
  <c r="H65" i="8"/>
  <c r="I65" i="8"/>
  <c r="J65" i="8"/>
  <c r="H66" i="8"/>
  <c r="I66" i="8"/>
  <c r="J66" i="8"/>
  <c r="H67" i="8"/>
  <c r="I67" i="8"/>
  <c r="J67" i="8"/>
  <c r="H68" i="8"/>
  <c r="I68" i="8"/>
  <c r="J68" i="8"/>
  <c r="H69" i="8"/>
  <c r="I69" i="8"/>
  <c r="J69" i="8"/>
  <c r="H70" i="8"/>
  <c r="I70" i="8"/>
  <c r="J70" i="8"/>
  <c r="H71" i="8"/>
  <c r="I71" i="8"/>
  <c r="J71" i="8"/>
  <c r="H72" i="8"/>
  <c r="I72" i="8"/>
  <c r="J72" i="8"/>
  <c r="H73" i="8"/>
  <c r="I73" i="8"/>
  <c r="J73" i="8"/>
  <c r="H74" i="8"/>
  <c r="I74" i="8"/>
  <c r="J74" i="8"/>
  <c r="H75" i="8"/>
  <c r="I75" i="8"/>
  <c r="J75" i="8"/>
  <c r="H76" i="8"/>
  <c r="I76" i="8"/>
  <c r="J76" i="8"/>
  <c r="H77" i="8"/>
  <c r="I77" i="8"/>
  <c r="J77" i="8"/>
  <c r="H78" i="8"/>
  <c r="I78" i="8"/>
  <c r="J78" i="8"/>
  <c r="H79" i="8"/>
  <c r="I79" i="8"/>
  <c r="J79" i="8"/>
  <c r="H80" i="8"/>
  <c r="I80" i="8"/>
  <c r="J80" i="8"/>
  <c r="H81" i="8"/>
  <c r="I81" i="8"/>
  <c r="J81" i="8"/>
  <c r="H82" i="8"/>
  <c r="I82" i="8"/>
  <c r="J82" i="8"/>
  <c r="H83" i="8"/>
  <c r="I83" i="8"/>
  <c r="J83" i="8"/>
  <c r="H84" i="8"/>
  <c r="I84" i="8"/>
  <c r="J84" i="8"/>
  <c r="H85" i="8"/>
  <c r="I85" i="8"/>
  <c r="J85" i="8"/>
  <c r="H86" i="8"/>
  <c r="I86" i="8"/>
  <c r="J86" i="8"/>
  <c r="H87" i="8"/>
  <c r="I87" i="8"/>
  <c r="J87" i="8"/>
  <c r="H88" i="8"/>
  <c r="I88" i="8"/>
  <c r="J88" i="8"/>
  <c r="H89" i="8"/>
  <c r="I89" i="8"/>
  <c r="J89" i="8"/>
  <c r="H90" i="8"/>
  <c r="I90" i="8"/>
  <c r="J90" i="8"/>
  <c r="H91" i="8"/>
  <c r="I91" i="8"/>
  <c r="J91" i="8"/>
  <c r="H92" i="8"/>
  <c r="I92" i="8"/>
  <c r="J92" i="8"/>
  <c r="H93" i="8"/>
  <c r="I93" i="8"/>
  <c r="J93" i="8"/>
  <c r="H94" i="8"/>
  <c r="I94" i="8"/>
  <c r="J94" i="8"/>
  <c r="H95" i="8"/>
  <c r="I95" i="8"/>
  <c r="J95" i="8"/>
  <c r="H96" i="8"/>
  <c r="I96" i="8"/>
  <c r="J96" i="8"/>
  <c r="H97" i="8"/>
  <c r="I97" i="8"/>
  <c r="J97" i="8"/>
  <c r="H98" i="8"/>
  <c r="I98" i="8"/>
  <c r="J98" i="8"/>
  <c r="H99" i="8"/>
  <c r="I99" i="8"/>
  <c r="J99" i="8"/>
  <c r="H100" i="8"/>
  <c r="I100" i="8"/>
  <c r="J100" i="8"/>
  <c r="H101" i="8"/>
  <c r="I101" i="8"/>
  <c r="J101" i="8"/>
  <c r="H102" i="8"/>
  <c r="I102" i="8"/>
  <c r="J102" i="8"/>
  <c r="H103" i="8"/>
  <c r="I103" i="8"/>
  <c r="J103" i="8"/>
  <c r="H104" i="8"/>
  <c r="I104" i="8"/>
  <c r="J104" i="8"/>
  <c r="H105" i="8"/>
  <c r="I105" i="8"/>
  <c r="J105" i="8"/>
  <c r="H106" i="8"/>
  <c r="I106" i="8"/>
  <c r="J106" i="8"/>
  <c r="H107" i="8"/>
  <c r="I107" i="8"/>
  <c r="J107" i="8"/>
  <c r="H108" i="8"/>
  <c r="I108" i="8"/>
  <c r="J108" i="8"/>
  <c r="H109" i="8"/>
  <c r="I109" i="8"/>
  <c r="J109" i="8"/>
  <c r="H110" i="8"/>
  <c r="I110" i="8"/>
  <c r="J110" i="8"/>
  <c r="H111" i="8"/>
  <c r="I111" i="8"/>
  <c r="J111" i="8"/>
  <c r="H112" i="8"/>
  <c r="I112" i="8"/>
  <c r="J112" i="8"/>
  <c r="H113" i="8"/>
  <c r="I113" i="8"/>
  <c r="J113" i="8"/>
  <c r="H114" i="8"/>
  <c r="I114" i="8"/>
  <c r="J114" i="8"/>
  <c r="H115" i="8"/>
  <c r="I115" i="8"/>
  <c r="J115" i="8"/>
  <c r="H116" i="8"/>
  <c r="I116" i="8"/>
  <c r="J116" i="8"/>
  <c r="H117" i="8"/>
  <c r="I117" i="8"/>
  <c r="J117" i="8"/>
  <c r="H118" i="8"/>
  <c r="I118" i="8"/>
  <c r="J118" i="8"/>
  <c r="H119" i="8"/>
  <c r="I119" i="8"/>
  <c r="J119" i="8"/>
  <c r="H120" i="8"/>
  <c r="I120" i="8"/>
  <c r="J120" i="8"/>
  <c r="H121" i="8"/>
  <c r="I121" i="8"/>
  <c r="J121" i="8"/>
  <c r="H122" i="8"/>
  <c r="I122" i="8"/>
  <c r="J122" i="8"/>
  <c r="H123" i="8"/>
  <c r="I123" i="8"/>
  <c r="J123" i="8"/>
  <c r="H124" i="8"/>
  <c r="I124" i="8"/>
  <c r="J124" i="8"/>
  <c r="H125" i="8"/>
  <c r="I125" i="8"/>
  <c r="J125" i="8"/>
  <c r="H126" i="8"/>
  <c r="I126" i="8"/>
  <c r="J126" i="8"/>
  <c r="H127" i="8"/>
  <c r="I127" i="8"/>
  <c r="J127" i="8"/>
  <c r="H128" i="8"/>
  <c r="I128" i="8"/>
  <c r="J128" i="8"/>
  <c r="H129" i="8"/>
  <c r="I129" i="8"/>
  <c r="J129" i="8"/>
  <c r="H130" i="8"/>
  <c r="I130" i="8"/>
  <c r="J130" i="8"/>
  <c r="H131" i="8"/>
  <c r="I131" i="8"/>
  <c r="J131" i="8"/>
  <c r="H132" i="8"/>
  <c r="I132" i="8"/>
  <c r="J132" i="8"/>
  <c r="H133" i="8"/>
  <c r="I133" i="8"/>
  <c r="J133" i="8"/>
  <c r="H134" i="8"/>
  <c r="I134" i="8"/>
  <c r="J134" i="8"/>
  <c r="H135" i="8"/>
  <c r="I135" i="8"/>
  <c r="J135" i="8"/>
  <c r="H136" i="8"/>
  <c r="I136" i="8"/>
  <c r="J136" i="8"/>
  <c r="H137" i="8"/>
  <c r="I137" i="8"/>
  <c r="J137" i="8"/>
  <c r="H138" i="8"/>
  <c r="I138" i="8"/>
  <c r="J138" i="8"/>
  <c r="H139" i="8"/>
  <c r="I139" i="8"/>
  <c r="J139" i="8"/>
  <c r="H140" i="8"/>
  <c r="I140" i="8"/>
  <c r="J140" i="8"/>
  <c r="H141" i="8"/>
  <c r="I141" i="8"/>
  <c r="J141" i="8"/>
  <c r="H142" i="8"/>
  <c r="I142" i="8"/>
  <c r="J142" i="8"/>
  <c r="H143" i="8"/>
  <c r="I143" i="8"/>
  <c r="J143" i="8"/>
  <c r="H144" i="8"/>
  <c r="I144" i="8"/>
  <c r="J144" i="8"/>
  <c r="H145" i="8"/>
  <c r="I145" i="8"/>
  <c r="J145" i="8"/>
  <c r="H146" i="8"/>
  <c r="I146" i="8"/>
  <c r="J146" i="8"/>
  <c r="H147" i="8"/>
  <c r="I147" i="8"/>
  <c r="J147" i="8"/>
  <c r="H148" i="8"/>
  <c r="I148" i="8"/>
  <c r="J148" i="8"/>
  <c r="H149" i="8"/>
  <c r="I149" i="8"/>
  <c r="J149" i="8"/>
  <c r="H150" i="8"/>
  <c r="I150" i="8"/>
  <c r="J150" i="8"/>
  <c r="H151" i="8"/>
  <c r="I151" i="8"/>
  <c r="J151" i="8"/>
  <c r="H152" i="8"/>
  <c r="I152" i="8"/>
  <c r="J152" i="8"/>
  <c r="H153" i="8"/>
  <c r="I153" i="8"/>
  <c r="J153" i="8"/>
  <c r="H154" i="8"/>
  <c r="I154" i="8"/>
  <c r="J154" i="8"/>
  <c r="H155" i="8"/>
  <c r="I155" i="8"/>
  <c r="J155" i="8"/>
  <c r="H156" i="8"/>
  <c r="I156" i="8"/>
  <c r="J156" i="8"/>
  <c r="H157" i="8"/>
  <c r="I157" i="8"/>
  <c r="J157" i="8"/>
  <c r="H158" i="8"/>
  <c r="I158" i="8"/>
  <c r="J158" i="8"/>
  <c r="H159" i="8"/>
  <c r="I159" i="8"/>
  <c r="J159" i="8"/>
  <c r="H160" i="8"/>
  <c r="I160" i="8"/>
  <c r="J160" i="8"/>
  <c r="H161" i="8"/>
  <c r="I161" i="8"/>
  <c r="J161" i="8"/>
  <c r="H162" i="8"/>
  <c r="I162" i="8"/>
  <c r="J162" i="8"/>
  <c r="H163" i="8"/>
  <c r="I163" i="8"/>
  <c r="J163" i="8"/>
  <c r="H164" i="8"/>
  <c r="I164" i="8"/>
  <c r="J164" i="8"/>
  <c r="H165" i="8"/>
  <c r="I165" i="8"/>
  <c r="J165" i="8"/>
  <c r="H166" i="8"/>
  <c r="I166" i="8"/>
  <c r="J166" i="8"/>
  <c r="H167" i="8"/>
  <c r="I167" i="8"/>
  <c r="J167" i="8"/>
  <c r="H168" i="8"/>
  <c r="I168" i="8"/>
  <c r="J168" i="8"/>
  <c r="H169" i="8"/>
  <c r="I169" i="8"/>
  <c r="J169" i="8"/>
  <c r="H170" i="8"/>
  <c r="I170" i="8"/>
  <c r="J170" i="8"/>
  <c r="H171" i="8"/>
  <c r="I171" i="8"/>
  <c r="J171" i="8"/>
  <c r="H172" i="8"/>
  <c r="I172" i="8"/>
  <c r="J172" i="8"/>
  <c r="H173" i="8"/>
  <c r="I173" i="8"/>
  <c r="J173" i="8"/>
  <c r="H174" i="8"/>
  <c r="I174" i="8"/>
  <c r="J174" i="8"/>
  <c r="H175" i="8"/>
  <c r="I175" i="8"/>
  <c r="J175" i="8"/>
  <c r="H176" i="8"/>
  <c r="I176" i="8"/>
  <c r="J176" i="8"/>
  <c r="H177" i="8"/>
  <c r="I177" i="8"/>
  <c r="J177" i="8"/>
  <c r="H178" i="8"/>
  <c r="I178" i="8"/>
  <c r="J178" i="8"/>
  <c r="H179" i="8"/>
  <c r="I179" i="8"/>
  <c r="J179" i="8"/>
  <c r="H180" i="8"/>
  <c r="I180" i="8"/>
  <c r="J180" i="8"/>
  <c r="H181" i="8"/>
  <c r="I181" i="8"/>
  <c r="J181" i="8"/>
  <c r="H182" i="8"/>
  <c r="I182" i="8"/>
  <c r="J182" i="8"/>
  <c r="H183" i="8"/>
  <c r="I183" i="8"/>
  <c r="J183" i="8"/>
  <c r="H184" i="8"/>
  <c r="I184" i="8"/>
  <c r="J184" i="8"/>
  <c r="H185" i="8"/>
  <c r="I185" i="8"/>
  <c r="J185" i="8"/>
  <c r="H186" i="8"/>
  <c r="I186" i="8"/>
  <c r="J186" i="8"/>
  <c r="H187" i="8"/>
  <c r="I187" i="8"/>
  <c r="J187" i="8"/>
  <c r="H188" i="8"/>
  <c r="I188" i="8"/>
  <c r="J188" i="8"/>
  <c r="H189" i="8"/>
  <c r="I189" i="8"/>
  <c r="J189" i="8"/>
  <c r="H190" i="8"/>
  <c r="I190" i="8"/>
  <c r="J190" i="8"/>
  <c r="H191" i="8"/>
  <c r="I191" i="8"/>
  <c r="J191" i="8"/>
  <c r="H3" i="8"/>
  <c r="I3" i="8"/>
  <c r="J3" i="8"/>
  <c r="H4" i="8"/>
  <c r="I4" i="8"/>
  <c r="J4" i="8"/>
  <c r="B6" i="8"/>
  <c r="C6" i="8"/>
  <c r="B7" i="8"/>
  <c r="C7" i="8"/>
  <c r="B8" i="8"/>
  <c r="C8" i="8"/>
  <c r="B9" i="8"/>
  <c r="C9" i="8"/>
  <c r="B10" i="8"/>
  <c r="C10" i="8"/>
  <c r="B11" i="8"/>
  <c r="C11" i="8"/>
  <c r="B12" i="8"/>
  <c r="C12" i="8"/>
  <c r="B13" i="8"/>
  <c r="C13" i="8"/>
  <c r="B14" i="8"/>
  <c r="C14" i="8"/>
  <c r="B15" i="8"/>
  <c r="C15" i="8"/>
  <c r="B16" i="8"/>
  <c r="C16" i="8"/>
  <c r="B17" i="8"/>
  <c r="C17" i="8"/>
  <c r="B18" i="8"/>
  <c r="C18" i="8"/>
  <c r="B19" i="8"/>
  <c r="C19" i="8"/>
  <c r="B20" i="8"/>
  <c r="C20" i="8"/>
  <c r="B21" i="8"/>
  <c r="C21" i="8"/>
  <c r="B22" i="8"/>
  <c r="C22" i="8"/>
  <c r="B23" i="8"/>
  <c r="C23" i="8"/>
  <c r="B24" i="8"/>
  <c r="C24" i="8"/>
  <c r="B25" i="8"/>
  <c r="C25" i="8"/>
  <c r="B26" i="8"/>
  <c r="C26" i="8"/>
  <c r="B27" i="8"/>
  <c r="C27" i="8"/>
  <c r="B28" i="8"/>
  <c r="C28" i="8"/>
  <c r="B29" i="8"/>
  <c r="C29" i="8"/>
  <c r="B30" i="8"/>
  <c r="C30" i="8"/>
  <c r="B31" i="8"/>
  <c r="C31" i="8"/>
  <c r="B32" i="8"/>
  <c r="C32" i="8"/>
  <c r="B33" i="8"/>
  <c r="C33" i="8"/>
  <c r="B34" i="8"/>
  <c r="C34" i="8"/>
  <c r="B35" i="8"/>
  <c r="C35" i="8"/>
  <c r="B36" i="8"/>
  <c r="C36" i="8"/>
  <c r="B37" i="8"/>
  <c r="C37" i="8"/>
  <c r="B38" i="8"/>
  <c r="C38" i="8"/>
  <c r="B39" i="8"/>
  <c r="C39" i="8"/>
  <c r="B40" i="8"/>
  <c r="C40" i="8"/>
  <c r="B41" i="8"/>
  <c r="C41" i="8"/>
  <c r="B42" i="8"/>
  <c r="C42" i="8"/>
  <c r="B43" i="8"/>
  <c r="C43" i="8"/>
  <c r="B44" i="8"/>
  <c r="C44" i="8"/>
  <c r="B45" i="8"/>
  <c r="C45" i="8"/>
  <c r="B46" i="8"/>
  <c r="C46" i="8"/>
  <c r="B47" i="8"/>
  <c r="C47" i="8"/>
  <c r="B48" i="8"/>
  <c r="C48" i="8"/>
  <c r="B49" i="8"/>
  <c r="C49" i="8"/>
  <c r="B50" i="8"/>
  <c r="C50" i="8"/>
  <c r="B51" i="8"/>
  <c r="C51" i="8"/>
  <c r="B52" i="8"/>
  <c r="C52" i="8"/>
  <c r="B53" i="8"/>
  <c r="C53" i="8"/>
  <c r="B54" i="8"/>
  <c r="C54" i="8"/>
  <c r="B55" i="8"/>
  <c r="C55" i="8"/>
  <c r="B56" i="8"/>
  <c r="C56" i="8"/>
  <c r="B57" i="8"/>
  <c r="C57" i="8"/>
  <c r="B58" i="8"/>
  <c r="C58" i="8"/>
  <c r="B59" i="8"/>
  <c r="C59" i="8"/>
  <c r="B60" i="8"/>
  <c r="C60" i="8"/>
  <c r="B61" i="8"/>
  <c r="C61" i="8"/>
  <c r="B62" i="8"/>
  <c r="C62" i="8"/>
  <c r="B63" i="8"/>
  <c r="C63" i="8"/>
  <c r="B64" i="8"/>
  <c r="C64" i="8"/>
  <c r="B65" i="8"/>
  <c r="C65" i="8"/>
  <c r="B66" i="8"/>
  <c r="C66" i="8"/>
  <c r="B67" i="8"/>
  <c r="C67" i="8"/>
  <c r="B68" i="8"/>
  <c r="C68" i="8"/>
  <c r="B69" i="8"/>
  <c r="C69" i="8"/>
  <c r="B70" i="8"/>
  <c r="C70" i="8"/>
  <c r="B71" i="8"/>
  <c r="C71" i="8"/>
  <c r="B72" i="8"/>
  <c r="C72" i="8"/>
  <c r="B73" i="8"/>
  <c r="C73" i="8"/>
  <c r="B74" i="8"/>
  <c r="C74" i="8"/>
  <c r="B75" i="8"/>
  <c r="C75" i="8"/>
  <c r="B76" i="8"/>
  <c r="C76" i="8"/>
  <c r="B77" i="8"/>
  <c r="C77" i="8"/>
  <c r="B78" i="8"/>
  <c r="C78" i="8"/>
  <c r="B79" i="8"/>
  <c r="C79" i="8"/>
  <c r="B80" i="8"/>
  <c r="C80" i="8"/>
  <c r="B81" i="8"/>
  <c r="C81" i="8"/>
  <c r="B82" i="8"/>
  <c r="C82" i="8"/>
  <c r="B83" i="8"/>
  <c r="C83" i="8"/>
  <c r="B84" i="8"/>
  <c r="C84" i="8"/>
  <c r="B85" i="8"/>
  <c r="C85" i="8"/>
  <c r="B86" i="8"/>
  <c r="C86" i="8"/>
  <c r="B87" i="8"/>
  <c r="C87" i="8"/>
  <c r="B88" i="8"/>
  <c r="C88" i="8"/>
  <c r="B89" i="8"/>
  <c r="C89" i="8"/>
  <c r="B90" i="8"/>
  <c r="C90" i="8"/>
  <c r="B91" i="8"/>
  <c r="C91" i="8"/>
  <c r="B92" i="8"/>
  <c r="C92" i="8"/>
  <c r="B93" i="8"/>
  <c r="C93" i="8"/>
  <c r="B94" i="8"/>
  <c r="C94" i="8"/>
  <c r="B95" i="8"/>
  <c r="C95" i="8"/>
  <c r="B96" i="8"/>
  <c r="C96" i="8"/>
  <c r="B97" i="8"/>
  <c r="C97" i="8"/>
  <c r="B98" i="8"/>
  <c r="C98" i="8"/>
  <c r="B99" i="8"/>
  <c r="C99" i="8"/>
  <c r="B100" i="8"/>
  <c r="C100" i="8"/>
  <c r="B101" i="8"/>
  <c r="C101" i="8"/>
  <c r="B102" i="8"/>
  <c r="C102" i="8"/>
  <c r="B103" i="8"/>
  <c r="C103" i="8"/>
  <c r="B104" i="8"/>
  <c r="C104" i="8"/>
  <c r="B105" i="8"/>
  <c r="C105" i="8"/>
  <c r="B106" i="8"/>
  <c r="C106" i="8"/>
  <c r="B107" i="8"/>
  <c r="C107" i="8"/>
  <c r="B108" i="8"/>
  <c r="C108" i="8"/>
  <c r="B109" i="8"/>
  <c r="C109" i="8"/>
  <c r="B110" i="8"/>
  <c r="C110" i="8"/>
  <c r="B111" i="8"/>
  <c r="C111" i="8"/>
  <c r="B112" i="8"/>
  <c r="C112" i="8"/>
  <c r="B113" i="8"/>
  <c r="C113" i="8"/>
  <c r="B114" i="8"/>
  <c r="C114" i="8"/>
  <c r="B115" i="8"/>
  <c r="C115" i="8"/>
  <c r="B116" i="8"/>
  <c r="C116" i="8"/>
  <c r="B117" i="8"/>
  <c r="C117" i="8"/>
  <c r="B118" i="8"/>
  <c r="C118" i="8"/>
  <c r="B119" i="8"/>
  <c r="C119" i="8"/>
  <c r="B120" i="8"/>
  <c r="C120" i="8"/>
  <c r="B121" i="8"/>
  <c r="C121" i="8"/>
  <c r="B122" i="8"/>
  <c r="C122" i="8"/>
  <c r="B123" i="8"/>
  <c r="C123" i="8"/>
  <c r="B124" i="8"/>
  <c r="C124" i="8"/>
  <c r="B125" i="8"/>
  <c r="C125" i="8"/>
  <c r="B126" i="8"/>
  <c r="C126" i="8"/>
  <c r="B127" i="8"/>
  <c r="C127" i="8"/>
  <c r="B128" i="8"/>
  <c r="C128" i="8"/>
  <c r="B129" i="8"/>
  <c r="C129" i="8"/>
  <c r="B130" i="8"/>
  <c r="C130" i="8"/>
  <c r="B131" i="8"/>
  <c r="C131" i="8"/>
  <c r="B132" i="8"/>
  <c r="C132" i="8"/>
  <c r="B133" i="8"/>
  <c r="C133" i="8"/>
  <c r="B134" i="8"/>
  <c r="C134" i="8"/>
  <c r="B135" i="8"/>
  <c r="C135" i="8"/>
  <c r="B136" i="8"/>
  <c r="C136" i="8"/>
  <c r="B137" i="8"/>
  <c r="C137" i="8"/>
  <c r="B138" i="8"/>
  <c r="C138" i="8"/>
  <c r="B139" i="8"/>
  <c r="C139" i="8"/>
  <c r="B140" i="8"/>
  <c r="C140" i="8"/>
  <c r="B141" i="8"/>
  <c r="C141" i="8"/>
  <c r="B142" i="8"/>
  <c r="C142" i="8"/>
  <c r="B143" i="8"/>
  <c r="C143" i="8"/>
  <c r="B144" i="8"/>
  <c r="C144" i="8"/>
  <c r="B145" i="8"/>
  <c r="C145" i="8"/>
  <c r="B146" i="8"/>
  <c r="C146" i="8"/>
  <c r="B147" i="8"/>
  <c r="C147" i="8"/>
  <c r="B148" i="8"/>
  <c r="C148" i="8"/>
  <c r="B149" i="8"/>
  <c r="C149" i="8"/>
  <c r="B150" i="8"/>
  <c r="C150" i="8"/>
  <c r="B151" i="8"/>
  <c r="C151" i="8"/>
  <c r="B152" i="8"/>
  <c r="C152" i="8"/>
  <c r="B153" i="8"/>
  <c r="C153" i="8"/>
  <c r="B154" i="8"/>
  <c r="C154" i="8"/>
  <c r="B155" i="8"/>
  <c r="C155" i="8"/>
  <c r="B156" i="8"/>
  <c r="C156" i="8"/>
  <c r="B157" i="8"/>
  <c r="C157" i="8"/>
  <c r="B158" i="8"/>
  <c r="C158" i="8"/>
  <c r="B159" i="8"/>
  <c r="C159" i="8"/>
  <c r="B160" i="8"/>
  <c r="C160" i="8"/>
  <c r="B161" i="8"/>
  <c r="C161" i="8"/>
  <c r="B162" i="8"/>
  <c r="C162" i="8"/>
  <c r="B163" i="8"/>
  <c r="C163" i="8"/>
  <c r="B164" i="8"/>
  <c r="C164" i="8"/>
  <c r="B165" i="8"/>
  <c r="C165" i="8"/>
  <c r="B166" i="8"/>
  <c r="C166" i="8"/>
  <c r="B167" i="8"/>
  <c r="C167" i="8"/>
  <c r="B168" i="8"/>
  <c r="C168" i="8"/>
  <c r="B169" i="8"/>
  <c r="C169" i="8"/>
  <c r="B170" i="8"/>
  <c r="C170" i="8"/>
  <c r="B171" i="8"/>
  <c r="C171" i="8"/>
  <c r="B172" i="8"/>
  <c r="C172" i="8"/>
  <c r="B173" i="8"/>
  <c r="C173" i="8"/>
  <c r="B174" i="8"/>
  <c r="C174" i="8"/>
  <c r="B175" i="8"/>
  <c r="C175" i="8"/>
  <c r="B176" i="8"/>
  <c r="C176" i="8"/>
  <c r="B177" i="8"/>
  <c r="C177" i="8"/>
  <c r="B178" i="8"/>
  <c r="C178" i="8"/>
  <c r="B179" i="8"/>
  <c r="C179" i="8"/>
  <c r="B180" i="8"/>
  <c r="C180" i="8"/>
  <c r="B181" i="8"/>
  <c r="C181" i="8"/>
  <c r="B182" i="8"/>
  <c r="C182" i="8"/>
  <c r="B183" i="8"/>
  <c r="C183" i="8"/>
  <c r="B184" i="8"/>
  <c r="C184" i="8"/>
  <c r="B185" i="8"/>
  <c r="C185" i="8"/>
  <c r="B186" i="8"/>
  <c r="C186" i="8"/>
  <c r="B187" i="8"/>
  <c r="C187" i="8"/>
  <c r="B188" i="8"/>
  <c r="C188" i="8"/>
  <c r="B189" i="8"/>
  <c r="C189" i="8"/>
  <c r="B190" i="8"/>
  <c r="C190" i="8"/>
  <c r="B191" i="8"/>
  <c r="C191" i="8"/>
  <c r="B2" i="8"/>
  <c r="C2" i="8"/>
  <c r="B3" i="8"/>
  <c r="C3" i="8"/>
  <c r="B4" i="8"/>
  <c r="C4" i="8"/>
  <c r="B5" i="8"/>
  <c r="AE195" i="9"/>
  <c r="AF195" i="9"/>
  <c r="AG195" i="9"/>
  <c r="AE196" i="9"/>
  <c r="AF196" i="9"/>
  <c r="AG196" i="9"/>
  <c r="AE197" i="9"/>
  <c r="AF197" i="9"/>
  <c r="AG197" i="9"/>
  <c r="AE198" i="9"/>
  <c r="AF198" i="9"/>
  <c r="AG198" i="9"/>
  <c r="AE199" i="9"/>
  <c r="AF199" i="9"/>
  <c r="AG199" i="9"/>
  <c r="AE200" i="9"/>
  <c r="AF200" i="9"/>
  <c r="AG200" i="9"/>
  <c r="AE201" i="9"/>
  <c r="AF201" i="9"/>
  <c r="AG201" i="9"/>
  <c r="AE202" i="9"/>
  <c r="AF202" i="9"/>
  <c r="AG202" i="9"/>
  <c r="AE203" i="9"/>
  <c r="AF203" i="9"/>
  <c r="AG203" i="9"/>
  <c r="AE204" i="9"/>
  <c r="AF204" i="9"/>
  <c r="AG204" i="9"/>
  <c r="AE205" i="9"/>
  <c r="AF205" i="9"/>
  <c r="AG205" i="9"/>
  <c r="AE206" i="9"/>
  <c r="AF206" i="9"/>
  <c r="AG206" i="9"/>
  <c r="AE207" i="9"/>
  <c r="AF207" i="9"/>
  <c r="AG207" i="9"/>
  <c r="AE208" i="9"/>
  <c r="AF208" i="9"/>
  <c r="AG208" i="9"/>
  <c r="AE209" i="9"/>
  <c r="AF209" i="9"/>
  <c r="AG209" i="9"/>
  <c r="AE210" i="9"/>
  <c r="AF210" i="9"/>
  <c r="AG210" i="9"/>
  <c r="AE211" i="9"/>
  <c r="AF211" i="9"/>
  <c r="AG211" i="9"/>
  <c r="AE212" i="9"/>
  <c r="AF212" i="9"/>
  <c r="AG212" i="9"/>
  <c r="AE213" i="9"/>
  <c r="AF213" i="9"/>
  <c r="AG213" i="9"/>
  <c r="AE214" i="9"/>
  <c r="AF214" i="9"/>
  <c r="AG214" i="9"/>
  <c r="AE215" i="9"/>
  <c r="AF215" i="9"/>
  <c r="AG215" i="9"/>
  <c r="AE216" i="9"/>
  <c r="AF216" i="9"/>
  <c r="AG216" i="9"/>
  <c r="AE217" i="9"/>
  <c r="AF217" i="9"/>
  <c r="AG217" i="9"/>
  <c r="AE218" i="9"/>
  <c r="AF218" i="9"/>
  <c r="AG218" i="9"/>
  <c r="AE219" i="9"/>
  <c r="AF219" i="9"/>
  <c r="AG219" i="9"/>
  <c r="AE220" i="9"/>
  <c r="AF220" i="9"/>
  <c r="AG220" i="9"/>
  <c r="AE221" i="9"/>
  <c r="AF221" i="9"/>
  <c r="AG221" i="9"/>
  <c r="AE222" i="9"/>
  <c r="AF222" i="9"/>
  <c r="AG222" i="9"/>
  <c r="H4" i="9"/>
  <c r="I4" i="9"/>
  <c r="H5" i="9"/>
  <c r="I5" i="9"/>
  <c r="H6" i="9"/>
  <c r="I6" i="9"/>
  <c r="H7" i="9"/>
  <c r="I7" i="9"/>
  <c r="H8" i="9"/>
  <c r="I8" i="9"/>
  <c r="H9" i="9"/>
  <c r="I9" i="9"/>
  <c r="H10" i="9"/>
  <c r="I10" i="9"/>
  <c r="H11" i="9"/>
  <c r="I11" i="9"/>
  <c r="H12" i="9"/>
  <c r="I12" i="9"/>
  <c r="H13" i="9"/>
  <c r="I13" i="9"/>
  <c r="H14" i="9"/>
  <c r="I14" i="9"/>
  <c r="H15" i="9"/>
  <c r="I15" i="9"/>
  <c r="H16" i="9"/>
  <c r="I16" i="9"/>
  <c r="H17" i="9"/>
  <c r="I17" i="9"/>
  <c r="H18" i="9"/>
  <c r="I18" i="9"/>
  <c r="H19" i="9"/>
  <c r="I19" i="9"/>
  <c r="H20" i="9"/>
  <c r="I20" i="9"/>
  <c r="H21" i="9"/>
  <c r="I21" i="9"/>
  <c r="H22" i="9"/>
  <c r="I22" i="9"/>
  <c r="H23" i="9"/>
  <c r="I23" i="9"/>
  <c r="H24" i="9"/>
  <c r="I24" i="9"/>
  <c r="H25" i="9"/>
  <c r="I25" i="9"/>
  <c r="H26" i="9"/>
  <c r="I26" i="9"/>
  <c r="H27" i="9"/>
  <c r="I27" i="9"/>
  <c r="H28" i="9"/>
  <c r="I28" i="9"/>
  <c r="H29" i="9"/>
  <c r="I29" i="9"/>
  <c r="H30" i="9"/>
  <c r="I30" i="9"/>
  <c r="H31" i="9"/>
  <c r="I31" i="9"/>
  <c r="H32" i="9"/>
  <c r="I32" i="9"/>
  <c r="H33" i="9"/>
  <c r="I33" i="9"/>
  <c r="H34" i="9"/>
  <c r="I34" i="9"/>
  <c r="H35" i="9"/>
  <c r="I35" i="9"/>
  <c r="H36" i="9"/>
  <c r="I36" i="9"/>
  <c r="H37" i="9"/>
  <c r="I37" i="9"/>
  <c r="H38" i="9"/>
  <c r="I38" i="9"/>
  <c r="H39" i="9"/>
  <c r="I39" i="9"/>
  <c r="H40" i="9"/>
  <c r="I40" i="9"/>
  <c r="H41" i="9"/>
  <c r="I41" i="9"/>
  <c r="H42" i="9"/>
  <c r="I42" i="9"/>
  <c r="H43" i="9"/>
  <c r="I43" i="9"/>
  <c r="H44" i="9"/>
  <c r="I44" i="9"/>
  <c r="H45" i="9"/>
  <c r="I45" i="9"/>
  <c r="H46" i="9"/>
  <c r="I46" i="9"/>
  <c r="H47" i="9"/>
  <c r="I47" i="9"/>
  <c r="H48" i="9"/>
  <c r="I48" i="9"/>
  <c r="H49" i="9"/>
  <c r="I49" i="9"/>
  <c r="H50" i="9"/>
  <c r="I50" i="9"/>
  <c r="H51" i="9"/>
  <c r="I51" i="9"/>
  <c r="H52" i="9"/>
  <c r="I52" i="9"/>
  <c r="H53" i="9"/>
  <c r="I53" i="9"/>
  <c r="H54" i="9"/>
  <c r="I54" i="9"/>
  <c r="H55" i="9"/>
  <c r="I55" i="9"/>
  <c r="H56" i="9"/>
  <c r="I56" i="9"/>
  <c r="H57" i="9"/>
  <c r="I57" i="9"/>
  <c r="H58" i="9"/>
  <c r="I58" i="9"/>
  <c r="H59" i="9"/>
  <c r="I59" i="9"/>
  <c r="H60" i="9"/>
  <c r="I60" i="9"/>
  <c r="H61" i="9"/>
  <c r="I61" i="9"/>
  <c r="H62" i="9"/>
  <c r="I62" i="9"/>
  <c r="H63" i="9"/>
  <c r="I63" i="9"/>
  <c r="H64" i="9"/>
  <c r="I64" i="9"/>
  <c r="H65" i="9"/>
  <c r="I65" i="9"/>
  <c r="H66" i="9"/>
  <c r="I66" i="9"/>
  <c r="H67" i="9"/>
  <c r="I67" i="9"/>
  <c r="H68" i="9"/>
  <c r="I68" i="9"/>
  <c r="H69" i="9"/>
  <c r="I69" i="9"/>
  <c r="H70" i="9"/>
  <c r="I70" i="9"/>
  <c r="H71" i="9"/>
  <c r="I71" i="9"/>
  <c r="H72" i="9"/>
  <c r="I72" i="9"/>
  <c r="H73" i="9"/>
  <c r="I73" i="9"/>
  <c r="H74" i="9"/>
  <c r="I74" i="9"/>
  <c r="H75" i="9"/>
  <c r="I75" i="9"/>
  <c r="H76" i="9"/>
  <c r="I76" i="9"/>
  <c r="H77" i="9"/>
  <c r="I77" i="9"/>
  <c r="H78" i="9"/>
  <c r="I78" i="9"/>
  <c r="H79" i="9"/>
  <c r="I79" i="9"/>
  <c r="H80" i="9"/>
  <c r="I80" i="9"/>
  <c r="H81" i="9"/>
  <c r="I81" i="9"/>
  <c r="H82" i="9"/>
  <c r="I82" i="9"/>
  <c r="H83" i="9"/>
  <c r="I83" i="9"/>
  <c r="H84" i="9"/>
  <c r="I84" i="9"/>
  <c r="H85" i="9"/>
  <c r="I85" i="9"/>
  <c r="H86" i="9"/>
  <c r="I86" i="9"/>
  <c r="H87" i="9"/>
  <c r="I87" i="9"/>
  <c r="H88" i="9"/>
  <c r="I88" i="9"/>
  <c r="H89" i="9"/>
  <c r="I89" i="9"/>
  <c r="H90" i="9"/>
  <c r="I90" i="9"/>
  <c r="H91" i="9"/>
  <c r="I91" i="9"/>
  <c r="H92" i="9"/>
  <c r="I92" i="9"/>
  <c r="H93" i="9"/>
  <c r="I93" i="9"/>
  <c r="H94" i="9"/>
  <c r="I94" i="9"/>
  <c r="H95" i="9"/>
  <c r="I95" i="9"/>
  <c r="H96" i="9"/>
  <c r="I96" i="9"/>
  <c r="H97" i="9"/>
  <c r="I97" i="9"/>
  <c r="H98" i="9"/>
  <c r="I98" i="9"/>
  <c r="H99" i="9"/>
  <c r="I99" i="9"/>
  <c r="H100" i="9"/>
  <c r="I100" i="9"/>
  <c r="H101" i="9"/>
  <c r="I101" i="9"/>
  <c r="H102" i="9"/>
  <c r="I102" i="9"/>
  <c r="H103" i="9"/>
  <c r="I103" i="9"/>
  <c r="H104" i="9"/>
  <c r="I104" i="9"/>
  <c r="H105" i="9"/>
  <c r="I105" i="9"/>
  <c r="H106" i="9"/>
  <c r="I106" i="9"/>
  <c r="H107" i="9"/>
  <c r="I107" i="9"/>
  <c r="H108" i="9"/>
  <c r="I108" i="9"/>
  <c r="H109" i="9"/>
  <c r="I109" i="9"/>
  <c r="H110" i="9"/>
  <c r="I110" i="9"/>
  <c r="H111" i="9"/>
  <c r="I111" i="9"/>
  <c r="H112" i="9"/>
  <c r="I112" i="9"/>
  <c r="H113" i="9"/>
  <c r="I113" i="9"/>
  <c r="H114" i="9"/>
  <c r="I114" i="9"/>
  <c r="H115" i="9"/>
  <c r="I115" i="9"/>
  <c r="H116" i="9"/>
  <c r="I116" i="9"/>
  <c r="H117" i="9"/>
  <c r="I117" i="9"/>
  <c r="H118" i="9"/>
  <c r="I118" i="9"/>
  <c r="H119" i="9"/>
  <c r="I119" i="9"/>
  <c r="H120" i="9"/>
  <c r="I120" i="9"/>
  <c r="H121" i="9"/>
  <c r="I121" i="9"/>
  <c r="H122" i="9"/>
  <c r="I122" i="9"/>
  <c r="H123" i="9"/>
  <c r="I123" i="9"/>
  <c r="H124" i="9"/>
  <c r="I124" i="9"/>
  <c r="H125" i="9"/>
  <c r="I125" i="9"/>
  <c r="H126" i="9"/>
  <c r="I126" i="9"/>
  <c r="H127" i="9"/>
  <c r="I127" i="9"/>
  <c r="H128" i="9"/>
  <c r="I128" i="9"/>
  <c r="H129" i="9"/>
  <c r="I129" i="9"/>
  <c r="H130" i="9"/>
  <c r="I130" i="9"/>
  <c r="H131" i="9"/>
  <c r="I131" i="9"/>
  <c r="H132" i="9"/>
  <c r="I132" i="9"/>
  <c r="H133" i="9"/>
  <c r="I133" i="9"/>
  <c r="H134" i="9"/>
  <c r="I134" i="9"/>
  <c r="H135" i="9"/>
  <c r="I135" i="9"/>
  <c r="H136" i="9"/>
  <c r="I136" i="9"/>
  <c r="H137" i="9"/>
  <c r="I137" i="9"/>
  <c r="H138" i="9"/>
  <c r="I138" i="9"/>
  <c r="H139" i="9"/>
  <c r="I139" i="9"/>
  <c r="H140" i="9"/>
  <c r="I140" i="9"/>
  <c r="H141" i="9"/>
  <c r="I141" i="9"/>
  <c r="H142" i="9"/>
  <c r="I142" i="9"/>
  <c r="H143" i="9"/>
  <c r="I143" i="9"/>
  <c r="H144" i="9"/>
  <c r="I144" i="9"/>
  <c r="H145" i="9"/>
  <c r="I145" i="9"/>
  <c r="H146" i="9"/>
  <c r="I146" i="9"/>
  <c r="H147" i="9"/>
  <c r="I147" i="9"/>
  <c r="H148" i="9"/>
  <c r="I148" i="9"/>
  <c r="H149" i="9"/>
  <c r="I149" i="9"/>
  <c r="H150" i="9"/>
  <c r="I150" i="9"/>
  <c r="H151" i="9"/>
  <c r="I151" i="9"/>
  <c r="H152" i="9"/>
  <c r="I152" i="9"/>
  <c r="H153" i="9"/>
  <c r="I153" i="9"/>
  <c r="H154" i="9"/>
  <c r="I154" i="9"/>
  <c r="H155" i="9"/>
  <c r="I155" i="9"/>
  <c r="H156" i="9"/>
  <c r="I156" i="9"/>
  <c r="H157" i="9"/>
  <c r="I157" i="9"/>
  <c r="H158" i="9"/>
  <c r="I158" i="9"/>
  <c r="H159" i="9"/>
  <c r="I159" i="9"/>
  <c r="H160" i="9"/>
  <c r="I160" i="9"/>
  <c r="H161" i="9"/>
  <c r="I161" i="9"/>
  <c r="H162" i="9"/>
  <c r="I162" i="9"/>
  <c r="H163" i="9"/>
  <c r="I163" i="9"/>
  <c r="H164" i="9"/>
  <c r="I164" i="9"/>
  <c r="H165" i="9"/>
  <c r="I165" i="9"/>
  <c r="H166" i="9"/>
  <c r="I166" i="9"/>
  <c r="H167" i="9"/>
  <c r="I167" i="9"/>
  <c r="H168" i="9"/>
  <c r="I168" i="9"/>
  <c r="H169" i="9"/>
  <c r="I169" i="9"/>
  <c r="H170" i="9"/>
  <c r="I170" i="9"/>
  <c r="H171" i="9"/>
  <c r="I171" i="9"/>
  <c r="H172" i="9"/>
  <c r="I172" i="9"/>
  <c r="H173" i="9"/>
  <c r="I173" i="9"/>
  <c r="H174" i="9"/>
  <c r="I174" i="9"/>
  <c r="H175" i="9"/>
  <c r="I175" i="9"/>
  <c r="H176" i="9"/>
  <c r="I176" i="9"/>
  <c r="H177" i="9"/>
  <c r="I177" i="9"/>
  <c r="H178" i="9"/>
  <c r="I178" i="9"/>
  <c r="H179" i="9"/>
  <c r="I179" i="9"/>
  <c r="H180" i="9"/>
  <c r="I180" i="9"/>
  <c r="H181" i="9"/>
  <c r="I181" i="9"/>
  <c r="H182" i="9"/>
  <c r="I182" i="9"/>
  <c r="H183" i="9"/>
  <c r="I183" i="9"/>
  <c r="H184" i="9"/>
  <c r="I184" i="9"/>
  <c r="H185" i="9"/>
  <c r="I185" i="9"/>
  <c r="H186" i="9"/>
  <c r="I186" i="9"/>
  <c r="H187" i="9"/>
  <c r="I187" i="9"/>
  <c r="H188" i="9"/>
  <c r="I188" i="9"/>
  <c r="H189" i="9"/>
  <c r="I189" i="9"/>
  <c r="H190" i="9"/>
  <c r="I190" i="9"/>
  <c r="H191" i="9"/>
  <c r="I191" i="9"/>
  <c r="H192" i="9"/>
  <c r="I192" i="9"/>
  <c r="H193" i="9"/>
  <c r="I193" i="9"/>
  <c r="H194" i="9"/>
  <c r="I194" i="9"/>
  <c r="H195" i="9"/>
  <c r="I195" i="9"/>
  <c r="H196" i="9"/>
  <c r="I196" i="9"/>
  <c r="H197" i="9"/>
  <c r="I197" i="9"/>
  <c r="H198" i="9"/>
  <c r="I198" i="9"/>
  <c r="H199" i="9"/>
  <c r="I199" i="9"/>
  <c r="H200" i="9"/>
  <c r="I200" i="9"/>
  <c r="H201" i="9"/>
  <c r="I201" i="9"/>
  <c r="H202" i="9"/>
  <c r="I202" i="9"/>
  <c r="H203" i="9"/>
  <c r="I203" i="9"/>
  <c r="H204" i="9"/>
  <c r="I204" i="9"/>
  <c r="H205" i="9"/>
  <c r="I205" i="9"/>
  <c r="H206" i="9"/>
  <c r="I206" i="9"/>
  <c r="H207" i="9"/>
  <c r="I207" i="9"/>
  <c r="H208" i="9"/>
  <c r="I208" i="9"/>
  <c r="H209" i="9"/>
  <c r="I209" i="9"/>
  <c r="H210" i="9"/>
  <c r="I210" i="9"/>
  <c r="H211" i="9"/>
  <c r="I211" i="9"/>
  <c r="H212" i="9"/>
  <c r="I212" i="9"/>
  <c r="H213" i="9"/>
  <c r="I213" i="9"/>
  <c r="H214" i="9"/>
  <c r="I214" i="9"/>
  <c r="H215" i="9"/>
  <c r="I215" i="9"/>
  <c r="H216" i="9"/>
  <c r="I216" i="9"/>
  <c r="H217" i="9"/>
  <c r="I217" i="9"/>
  <c r="H218" i="9"/>
  <c r="I218" i="9"/>
  <c r="H219" i="9"/>
  <c r="I219" i="9"/>
  <c r="H220" i="9"/>
  <c r="I220" i="9"/>
  <c r="H221" i="9"/>
  <c r="I221" i="9"/>
  <c r="H222" i="9"/>
  <c r="I222" i="9"/>
  <c r="H223" i="9"/>
  <c r="I223" i="9"/>
  <c r="H224" i="9"/>
  <c r="I224" i="9"/>
  <c r="H225" i="9"/>
  <c r="I225" i="9"/>
  <c r="H226" i="9"/>
  <c r="I226" i="9"/>
  <c r="H227" i="9"/>
  <c r="I227" i="9"/>
  <c r="H228" i="9"/>
  <c r="I228" i="9"/>
  <c r="H229" i="9"/>
  <c r="I229" i="9"/>
  <c r="H230" i="9"/>
  <c r="I230" i="9"/>
  <c r="H231" i="9"/>
  <c r="I231" i="9"/>
  <c r="H232" i="9"/>
  <c r="I232" i="9"/>
  <c r="H233" i="9"/>
  <c r="I233" i="9"/>
  <c r="H234" i="9"/>
  <c r="I234" i="9"/>
  <c r="H235" i="9"/>
  <c r="I235" i="9"/>
  <c r="H236" i="9"/>
  <c r="I236" i="9"/>
  <c r="H237" i="9"/>
  <c r="I237" i="9"/>
  <c r="H238" i="9"/>
  <c r="I238" i="9"/>
  <c r="H239" i="9"/>
  <c r="I239" i="9"/>
  <c r="H240" i="9"/>
  <c r="I240" i="9"/>
  <c r="H241" i="9"/>
  <c r="I241" i="9"/>
  <c r="H242" i="9"/>
  <c r="I242" i="9"/>
  <c r="H243" i="9"/>
  <c r="I243" i="9"/>
  <c r="H244" i="9"/>
  <c r="I244" i="9"/>
  <c r="H245" i="9"/>
  <c r="I245" i="9"/>
  <c r="H246" i="9"/>
  <c r="I246" i="9"/>
  <c r="H247" i="9"/>
  <c r="I247" i="9"/>
  <c r="H248" i="9"/>
  <c r="I248" i="9"/>
  <c r="H249" i="9"/>
  <c r="I249" i="9"/>
  <c r="H250" i="9"/>
  <c r="I250" i="9"/>
  <c r="H251" i="9"/>
  <c r="I251" i="9"/>
  <c r="H252" i="9"/>
  <c r="I252" i="9"/>
  <c r="H253" i="9"/>
  <c r="I253" i="9"/>
  <c r="H254" i="9"/>
  <c r="I254" i="9"/>
  <c r="H255" i="9"/>
  <c r="I255" i="9"/>
  <c r="H256" i="9"/>
  <c r="I256" i="9"/>
  <c r="H257" i="9"/>
  <c r="I257" i="9"/>
  <c r="H258" i="9"/>
  <c r="I258" i="9"/>
  <c r="H259" i="9"/>
  <c r="I259" i="9"/>
  <c r="H260" i="9"/>
  <c r="I260" i="9"/>
  <c r="H261" i="9"/>
  <c r="I261" i="9"/>
  <c r="H262" i="9"/>
  <c r="I262" i="9"/>
  <c r="H263" i="9"/>
  <c r="I263" i="9"/>
  <c r="H264" i="9"/>
  <c r="I264" i="9"/>
  <c r="H265" i="9"/>
  <c r="I265" i="9"/>
  <c r="H266" i="9"/>
  <c r="I266" i="9"/>
  <c r="H267" i="9"/>
  <c r="I267" i="9"/>
  <c r="H268" i="9"/>
  <c r="I268" i="9"/>
  <c r="H269" i="9"/>
  <c r="I269" i="9"/>
  <c r="H270" i="9"/>
  <c r="I270" i="9"/>
  <c r="H271" i="9"/>
  <c r="I271" i="9"/>
  <c r="H272" i="9"/>
  <c r="I272" i="9"/>
  <c r="H273" i="9"/>
  <c r="I273" i="9"/>
  <c r="H274" i="9"/>
  <c r="I274" i="9"/>
  <c r="H275" i="9"/>
  <c r="I275" i="9"/>
  <c r="H276" i="9"/>
  <c r="I276" i="9"/>
  <c r="H277" i="9"/>
  <c r="I277" i="9"/>
  <c r="H278" i="9"/>
  <c r="I278" i="9"/>
  <c r="H279" i="9"/>
  <c r="I279" i="9"/>
  <c r="H280" i="9"/>
  <c r="I280" i="9"/>
  <c r="H281" i="9"/>
  <c r="I281" i="9"/>
  <c r="H282" i="9"/>
  <c r="I282" i="9"/>
  <c r="H283" i="9"/>
  <c r="I283" i="9"/>
  <c r="H284" i="9"/>
  <c r="I284" i="9"/>
  <c r="H285" i="9"/>
  <c r="I285" i="9"/>
  <c r="H286" i="9"/>
  <c r="I286" i="9"/>
  <c r="H287" i="9"/>
  <c r="I287" i="9"/>
  <c r="H288" i="9"/>
  <c r="I288" i="9"/>
  <c r="H289" i="9"/>
  <c r="I289" i="9"/>
  <c r="H290" i="9"/>
  <c r="I290" i="9"/>
  <c r="H291" i="9"/>
  <c r="I291" i="9"/>
  <c r="H292" i="9"/>
  <c r="I292" i="9"/>
  <c r="H293" i="9"/>
  <c r="I293" i="9"/>
  <c r="H294" i="9"/>
  <c r="I294" i="9"/>
  <c r="H295" i="9"/>
  <c r="I295" i="9"/>
  <c r="H296" i="9"/>
  <c r="I296" i="9"/>
  <c r="H297" i="9"/>
  <c r="I297" i="9"/>
  <c r="H298" i="9"/>
  <c r="I298" i="9"/>
  <c r="H299" i="9"/>
  <c r="I299" i="9"/>
  <c r="H300" i="9"/>
  <c r="I300" i="9"/>
  <c r="H2" i="9"/>
  <c r="I2" i="9"/>
  <c r="AB75" i="8"/>
  <c r="AC75" i="8"/>
  <c r="AD75" i="8"/>
  <c r="AE104" i="9"/>
  <c r="AE127" i="9"/>
  <c r="H3" i="9"/>
  <c r="I3" i="9"/>
  <c r="A6" i="11" a="1"/>
  <c r="A6" i="11" s="1"/>
  <c r="AG97" i="9"/>
  <c r="AG98" i="9"/>
  <c r="AG99" i="9"/>
  <c r="AG100" i="9"/>
  <c r="AG101" i="9"/>
  <c r="AG102" i="9"/>
  <c r="AG103" i="9"/>
  <c r="AG104" i="9"/>
  <c r="AG105" i="9"/>
  <c r="AG106" i="9"/>
  <c r="AG107" i="9"/>
  <c r="AG108" i="9"/>
  <c r="AG109" i="9"/>
  <c r="AG110" i="9"/>
  <c r="AG111" i="9"/>
  <c r="AG112" i="9"/>
  <c r="AG113" i="9"/>
  <c r="AG114" i="9"/>
  <c r="AG115" i="9"/>
  <c r="AG116" i="9"/>
  <c r="AG117" i="9"/>
  <c r="AG118" i="9"/>
  <c r="AG119" i="9"/>
  <c r="AG120" i="9"/>
  <c r="AG121" i="9"/>
  <c r="AG122" i="9"/>
  <c r="AG123" i="9"/>
  <c r="AG124" i="9"/>
  <c r="AG125" i="9"/>
  <c r="AG126" i="9"/>
  <c r="AG127" i="9"/>
  <c r="AG128" i="9"/>
  <c r="AG129" i="9"/>
  <c r="AG130" i="9"/>
  <c r="AG131" i="9"/>
  <c r="AG132" i="9"/>
  <c r="AG133" i="9"/>
  <c r="AG134" i="9"/>
  <c r="AG135" i="9"/>
  <c r="AG136" i="9"/>
  <c r="AG137" i="9"/>
  <c r="AG138" i="9"/>
  <c r="AG139" i="9"/>
  <c r="AG140" i="9"/>
  <c r="AG141" i="9"/>
  <c r="AG142" i="9"/>
  <c r="AG143" i="9"/>
  <c r="AG144" i="9"/>
  <c r="AG145" i="9"/>
  <c r="AG146" i="9"/>
  <c r="AG147" i="9"/>
  <c r="AG148" i="9"/>
  <c r="AG149" i="9"/>
  <c r="AG150" i="9"/>
  <c r="AG151" i="9"/>
  <c r="AG152" i="9"/>
  <c r="AG153" i="9"/>
  <c r="AG154" i="9"/>
  <c r="AG155" i="9"/>
  <c r="AG156" i="9"/>
  <c r="AG157" i="9"/>
  <c r="AG158" i="9"/>
  <c r="AG159" i="9"/>
  <c r="AG160" i="9"/>
  <c r="AG161" i="9"/>
  <c r="AG162" i="9"/>
  <c r="AG163" i="9"/>
  <c r="AG164" i="9"/>
  <c r="AG165" i="9"/>
  <c r="AG166" i="9"/>
  <c r="AG167" i="9"/>
  <c r="AG168" i="9"/>
  <c r="AG169" i="9"/>
  <c r="AG170" i="9"/>
  <c r="AG171" i="9"/>
  <c r="AG172" i="9"/>
  <c r="AG173" i="9"/>
  <c r="AG174" i="9"/>
  <c r="AG175" i="9"/>
  <c r="AG176" i="9"/>
  <c r="AG177" i="9"/>
  <c r="AG178" i="9"/>
  <c r="AG179" i="9"/>
  <c r="AG180" i="9"/>
  <c r="AG181" i="9"/>
  <c r="AG182" i="9"/>
  <c r="AG183" i="9"/>
  <c r="AG184" i="9"/>
  <c r="AG185" i="9"/>
  <c r="AG186" i="9"/>
  <c r="AG187" i="9"/>
  <c r="AG188" i="9"/>
  <c r="AG189" i="9"/>
  <c r="AG190" i="9"/>
  <c r="AG191" i="9"/>
  <c r="AG192" i="9"/>
  <c r="AG193" i="9"/>
  <c r="AG194" i="9"/>
  <c r="AG3" i="9"/>
  <c r="AG4" i="9"/>
  <c r="AG5" i="9"/>
  <c r="AG6" i="9"/>
  <c r="AG7" i="9"/>
  <c r="AG8" i="9"/>
  <c r="AG9" i="9"/>
  <c r="AG10" i="9"/>
  <c r="AG11" i="9"/>
  <c r="AG12" i="9"/>
  <c r="AG13" i="9"/>
  <c r="AG14" i="9"/>
  <c r="AG15" i="9"/>
  <c r="AG16" i="9"/>
  <c r="AG17" i="9"/>
  <c r="AG18" i="9"/>
  <c r="AG19" i="9"/>
  <c r="AG20" i="9"/>
  <c r="AG21" i="9"/>
  <c r="AG22" i="9"/>
  <c r="AG23" i="9"/>
  <c r="AG24" i="9"/>
  <c r="AG25" i="9"/>
  <c r="AG26" i="9"/>
  <c r="AG27" i="9"/>
  <c r="AG28" i="9"/>
  <c r="AG29" i="9"/>
  <c r="AG30" i="9"/>
  <c r="AG31" i="9"/>
  <c r="AG32" i="9"/>
  <c r="AG33" i="9"/>
  <c r="AG34" i="9"/>
  <c r="AG35" i="9"/>
  <c r="AG36" i="9"/>
  <c r="AG37" i="9"/>
  <c r="AG38" i="9"/>
  <c r="AG39" i="9"/>
  <c r="AG40" i="9"/>
  <c r="AG41" i="9"/>
  <c r="AG42" i="9"/>
  <c r="AG43" i="9"/>
  <c r="AG44" i="9"/>
  <c r="AG45" i="9"/>
  <c r="AG46" i="9"/>
  <c r="AG47" i="9"/>
  <c r="AG48" i="9"/>
  <c r="AG49" i="9"/>
  <c r="AG50" i="9"/>
  <c r="AG51" i="9"/>
  <c r="AG52" i="9"/>
  <c r="AG53" i="9"/>
  <c r="AG54" i="9"/>
  <c r="AG55" i="9"/>
  <c r="AG56" i="9"/>
  <c r="AG57" i="9"/>
  <c r="AG58" i="9"/>
  <c r="AG59" i="9"/>
  <c r="AG60" i="9"/>
  <c r="AG61" i="9"/>
  <c r="AG62" i="9"/>
  <c r="AG63" i="9"/>
  <c r="AG64" i="9"/>
  <c r="AG65" i="9"/>
  <c r="AG66" i="9"/>
  <c r="AG67" i="9"/>
  <c r="AG68" i="9"/>
  <c r="AG69" i="9"/>
  <c r="AG70" i="9"/>
  <c r="AG71" i="9"/>
  <c r="AG72" i="9"/>
  <c r="AG73" i="9"/>
  <c r="AG74" i="9"/>
  <c r="AG75" i="9"/>
  <c r="AG76" i="9"/>
  <c r="AG77" i="9"/>
  <c r="AG78" i="9"/>
  <c r="AG79" i="9"/>
  <c r="AG80" i="9"/>
  <c r="AG81" i="9"/>
  <c r="AG82" i="9"/>
  <c r="AG83" i="9"/>
  <c r="AG84" i="9"/>
  <c r="AG85" i="9"/>
  <c r="AG86" i="9"/>
  <c r="AG87" i="9"/>
  <c r="AG88" i="9"/>
  <c r="AG89" i="9"/>
  <c r="AG90" i="9"/>
  <c r="AG91" i="9"/>
  <c r="AG92" i="9"/>
  <c r="AG93" i="9"/>
  <c r="AG94" i="9"/>
  <c r="AG95" i="9"/>
  <c r="AG96" i="9"/>
  <c r="AG2" i="9"/>
  <c r="AD3" i="8"/>
  <c r="AD4" i="8"/>
  <c r="AD5" i="8"/>
  <c r="AD6" i="8"/>
  <c r="AD7" i="8"/>
  <c r="AD8" i="8"/>
  <c r="AD9" i="8"/>
  <c r="AD10" i="8"/>
  <c r="AD11" i="8"/>
  <c r="AD12" i="8"/>
  <c r="AD13" i="8"/>
  <c r="AD14" i="8"/>
  <c r="AD15" i="8"/>
  <c r="AD16" i="8"/>
  <c r="AD17" i="8"/>
  <c r="AD18" i="8"/>
  <c r="AD19" i="8"/>
  <c r="AD20" i="8"/>
  <c r="AD21" i="8"/>
  <c r="AD22" i="8"/>
  <c r="AD23" i="8"/>
  <c r="AD24" i="8"/>
  <c r="AD25" i="8"/>
  <c r="AD26" i="8"/>
  <c r="AD27" i="8"/>
  <c r="AD28" i="8"/>
  <c r="AD29" i="8"/>
  <c r="AD30" i="8"/>
  <c r="AD31" i="8"/>
  <c r="AD32" i="8"/>
  <c r="AD33" i="8"/>
  <c r="AD34" i="8"/>
  <c r="AD35" i="8"/>
  <c r="AD36" i="8"/>
  <c r="AD37" i="8"/>
  <c r="AD38" i="8"/>
  <c r="AD39" i="8"/>
  <c r="AD40" i="8"/>
  <c r="AD41" i="8"/>
  <c r="AD42" i="8"/>
  <c r="AD43" i="8"/>
  <c r="AD44" i="8"/>
  <c r="AD45" i="8"/>
  <c r="AD46" i="8"/>
  <c r="AD47" i="8"/>
  <c r="AD48" i="8"/>
  <c r="AD49" i="8"/>
  <c r="AD50" i="8"/>
  <c r="AD51" i="8"/>
  <c r="AD52" i="8"/>
  <c r="AD53" i="8"/>
  <c r="AD54" i="8"/>
  <c r="AD55" i="8"/>
  <c r="AD56" i="8"/>
  <c r="AD57" i="8"/>
  <c r="AD58" i="8"/>
  <c r="AD59" i="8"/>
  <c r="AD60" i="8"/>
  <c r="AD61" i="8"/>
  <c r="AD62" i="8"/>
  <c r="AD63" i="8"/>
  <c r="AD64" i="8"/>
  <c r="AD65" i="8"/>
  <c r="AD66" i="8"/>
  <c r="AD67" i="8"/>
  <c r="AD68" i="8"/>
  <c r="AD69" i="8"/>
  <c r="AD70" i="8"/>
  <c r="AD71" i="8"/>
  <c r="AD72" i="8"/>
  <c r="AD73" i="8"/>
  <c r="AD74" i="8"/>
  <c r="AD76" i="8"/>
  <c r="AD77" i="8"/>
  <c r="AD78" i="8"/>
  <c r="AD79" i="8"/>
  <c r="AD80" i="8"/>
  <c r="AD81" i="8"/>
  <c r="AD82" i="8"/>
  <c r="AD83" i="8"/>
  <c r="AD84" i="8"/>
  <c r="AD85" i="8"/>
  <c r="AD86" i="8"/>
  <c r="AD87" i="8"/>
  <c r="AD88" i="8"/>
  <c r="AD2" i="8"/>
  <c r="AC2" i="8"/>
  <c r="AB3" i="8"/>
  <c r="AC3" i="8"/>
  <c r="AB4" i="8"/>
  <c r="AC4" i="8"/>
  <c r="AB5" i="8"/>
  <c r="AC5" i="8"/>
  <c r="AB6" i="8"/>
  <c r="AC6" i="8"/>
  <c r="AB7" i="8"/>
  <c r="AC7" i="8"/>
  <c r="AB8" i="8"/>
  <c r="AC8" i="8"/>
  <c r="AB9" i="8"/>
  <c r="AC9" i="8"/>
  <c r="AB10" i="8"/>
  <c r="AC10" i="8"/>
  <c r="AB11" i="8"/>
  <c r="AC11" i="8"/>
  <c r="AB12" i="8"/>
  <c r="AC12" i="8"/>
  <c r="AB13" i="8"/>
  <c r="AC13" i="8"/>
  <c r="AB14" i="8"/>
  <c r="AC14" i="8"/>
  <c r="AB15" i="8"/>
  <c r="AC15" i="8"/>
  <c r="AB16" i="8"/>
  <c r="AC16" i="8"/>
  <c r="AB17" i="8"/>
  <c r="AC17" i="8"/>
  <c r="AB18" i="8"/>
  <c r="AC18" i="8"/>
  <c r="AB19" i="8"/>
  <c r="AC19" i="8"/>
  <c r="AB20" i="8"/>
  <c r="AC20" i="8"/>
  <c r="AB21" i="8"/>
  <c r="AC21" i="8"/>
  <c r="AB22" i="8"/>
  <c r="AC22" i="8"/>
  <c r="AB23" i="8"/>
  <c r="AC23" i="8"/>
  <c r="AB24" i="8"/>
  <c r="AC24" i="8"/>
  <c r="AB25" i="8"/>
  <c r="AC25" i="8"/>
  <c r="AB26" i="8"/>
  <c r="AC26" i="8"/>
  <c r="AB27" i="8"/>
  <c r="AC27" i="8"/>
  <c r="AB28" i="8"/>
  <c r="AC28" i="8"/>
  <c r="AB29" i="8"/>
  <c r="AC29" i="8"/>
  <c r="AB30" i="8"/>
  <c r="AC30" i="8"/>
  <c r="AB31" i="8"/>
  <c r="AC31" i="8"/>
  <c r="AB32" i="8"/>
  <c r="AC32" i="8"/>
  <c r="AB33" i="8"/>
  <c r="AC33" i="8"/>
  <c r="AB34" i="8"/>
  <c r="AC34" i="8"/>
  <c r="AB35" i="8"/>
  <c r="AC35" i="8"/>
  <c r="AB36" i="8"/>
  <c r="AC36" i="8"/>
  <c r="AB37" i="8"/>
  <c r="AC37" i="8"/>
  <c r="AB38" i="8"/>
  <c r="AC38" i="8"/>
  <c r="AB39" i="8"/>
  <c r="AC39" i="8"/>
  <c r="AB40" i="8"/>
  <c r="AC40" i="8"/>
  <c r="AB41" i="8"/>
  <c r="AC41" i="8"/>
  <c r="AB42" i="8"/>
  <c r="AC42" i="8"/>
  <c r="AB43" i="8"/>
  <c r="AC43" i="8"/>
  <c r="AB44" i="8"/>
  <c r="AC44" i="8"/>
  <c r="AB45" i="8"/>
  <c r="AC45" i="8"/>
  <c r="AB46" i="8"/>
  <c r="AC46" i="8"/>
  <c r="AB47" i="8"/>
  <c r="AC47" i="8"/>
  <c r="AB48" i="8"/>
  <c r="AC48" i="8"/>
  <c r="AB49" i="8"/>
  <c r="AC49" i="8"/>
  <c r="AB50" i="8"/>
  <c r="AC50" i="8"/>
  <c r="AB51" i="8"/>
  <c r="AC51" i="8"/>
  <c r="AB52" i="8"/>
  <c r="AC52" i="8"/>
  <c r="AB53" i="8"/>
  <c r="AC53" i="8"/>
  <c r="AB54" i="8"/>
  <c r="AC54" i="8"/>
  <c r="AB55" i="8"/>
  <c r="AC55" i="8"/>
  <c r="AB56" i="8"/>
  <c r="AC56" i="8"/>
  <c r="AB57" i="8"/>
  <c r="AC57" i="8"/>
  <c r="AB58" i="8"/>
  <c r="AC58" i="8"/>
  <c r="AB59" i="8"/>
  <c r="AC59" i="8"/>
  <c r="AB60" i="8"/>
  <c r="AC60" i="8"/>
  <c r="AB61" i="8"/>
  <c r="AC61" i="8"/>
  <c r="AB62" i="8"/>
  <c r="AC62" i="8"/>
  <c r="AB63" i="8"/>
  <c r="AC63" i="8"/>
  <c r="AB64" i="8"/>
  <c r="AC64" i="8"/>
  <c r="AB65" i="8"/>
  <c r="AC65" i="8"/>
  <c r="AB66" i="8"/>
  <c r="AC66" i="8"/>
  <c r="AB67" i="8"/>
  <c r="AC67" i="8"/>
  <c r="AB68" i="8"/>
  <c r="AC68" i="8"/>
  <c r="AB69" i="8"/>
  <c r="AC69" i="8"/>
  <c r="AB70" i="8"/>
  <c r="AC70" i="8"/>
  <c r="AB71" i="8"/>
  <c r="AC71" i="8"/>
  <c r="AB72" i="8"/>
  <c r="AC72" i="8"/>
  <c r="AB73" i="8"/>
  <c r="AC73" i="8"/>
  <c r="AB74" i="8"/>
  <c r="AC74" i="8"/>
  <c r="AB76" i="8"/>
  <c r="AC76" i="8"/>
  <c r="AB77" i="8"/>
  <c r="AC77" i="8"/>
  <c r="AB78" i="8"/>
  <c r="AC78" i="8"/>
  <c r="AB79" i="8"/>
  <c r="AC79" i="8"/>
  <c r="AB80" i="8"/>
  <c r="AC80" i="8"/>
  <c r="AB81" i="8"/>
  <c r="AC81" i="8"/>
  <c r="AB82" i="8"/>
  <c r="AC82" i="8"/>
  <c r="AB83" i="8"/>
  <c r="AC83" i="8"/>
  <c r="AB84" i="8"/>
  <c r="AC84" i="8"/>
  <c r="AB85" i="8"/>
  <c r="AC85" i="8"/>
  <c r="AB86" i="8"/>
  <c r="AC86" i="8"/>
  <c r="AB87" i="8"/>
  <c r="AC87" i="8"/>
  <c r="AB88" i="8"/>
  <c r="AC88" i="8"/>
  <c r="AB2" i="8"/>
  <c r="AE2" i="9"/>
  <c r="AE98" i="9"/>
  <c r="AF98" i="9"/>
  <c r="AE99" i="9"/>
  <c r="AF99" i="9"/>
  <c r="AE100" i="9"/>
  <c r="AF100" i="9"/>
  <c r="AE101" i="9"/>
  <c r="AF101" i="9"/>
  <c r="AE102" i="9"/>
  <c r="AF102" i="9"/>
  <c r="AE103" i="9"/>
  <c r="AF103" i="9"/>
  <c r="AF104" i="9"/>
  <c r="AE105" i="9"/>
  <c r="AF105" i="9"/>
  <c r="AE106" i="9"/>
  <c r="AF106" i="9"/>
  <c r="AE107" i="9"/>
  <c r="AF107" i="9"/>
  <c r="AE108" i="9"/>
  <c r="AF108" i="9"/>
  <c r="AE109" i="9"/>
  <c r="AF109" i="9"/>
  <c r="AE110" i="9"/>
  <c r="AF110" i="9"/>
  <c r="AE111" i="9"/>
  <c r="AF111" i="9"/>
  <c r="AE112" i="9"/>
  <c r="AF112" i="9"/>
  <c r="AE113" i="9"/>
  <c r="AF113" i="9"/>
  <c r="AE114" i="9"/>
  <c r="AF114" i="9"/>
  <c r="AE115" i="9"/>
  <c r="AF115" i="9"/>
  <c r="AE116" i="9"/>
  <c r="AF116" i="9"/>
  <c r="AE117" i="9"/>
  <c r="AF117" i="9"/>
  <c r="AE118" i="9"/>
  <c r="AF118" i="9"/>
  <c r="AE119" i="9"/>
  <c r="AF119" i="9"/>
  <c r="AE120" i="9"/>
  <c r="AF120" i="9"/>
  <c r="AE121" i="9"/>
  <c r="AF121" i="9"/>
  <c r="AE122" i="9"/>
  <c r="AF122" i="9"/>
  <c r="AE123" i="9"/>
  <c r="AF123" i="9"/>
  <c r="AE124" i="9"/>
  <c r="AF124" i="9"/>
  <c r="AE125" i="9"/>
  <c r="AF125" i="9"/>
  <c r="AE126" i="9"/>
  <c r="AF126" i="9"/>
  <c r="AF127" i="9"/>
  <c r="AE128" i="9"/>
  <c r="AF128" i="9"/>
  <c r="AE129" i="9"/>
  <c r="AF129" i="9"/>
  <c r="AE130" i="9"/>
  <c r="AF130" i="9"/>
  <c r="AE131" i="9"/>
  <c r="AF131" i="9"/>
  <c r="AE132" i="9"/>
  <c r="AF132" i="9"/>
  <c r="AE133" i="9"/>
  <c r="AF133" i="9"/>
  <c r="AE134" i="9"/>
  <c r="AF134" i="9"/>
  <c r="AE135" i="9"/>
  <c r="AF135" i="9"/>
  <c r="AE136" i="9"/>
  <c r="AF136" i="9"/>
  <c r="AE137" i="9"/>
  <c r="AF137" i="9"/>
  <c r="AE138" i="9"/>
  <c r="AF138" i="9"/>
  <c r="AE139" i="9"/>
  <c r="AF139" i="9"/>
  <c r="AE140" i="9"/>
  <c r="AF140" i="9"/>
  <c r="AE141" i="9"/>
  <c r="AF141" i="9"/>
  <c r="AE142" i="9"/>
  <c r="AF142" i="9"/>
  <c r="AE143" i="9"/>
  <c r="AF143" i="9"/>
  <c r="AE144" i="9"/>
  <c r="AF144" i="9"/>
  <c r="AE145" i="9"/>
  <c r="AF145" i="9"/>
  <c r="AE146" i="9"/>
  <c r="AF146" i="9"/>
  <c r="AE147" i="9"/>
  <c r="AF147" i="9"/>
  <c r="AE148" i="9"/>
  <c r="AF148" i="9"/>
  <c r="AE149" i="9"/>
  <c r="AF149" i="9"/>
  <c r="AE150" i="9"/>
  <c r="AF150" i="9"/>
  <c r="AE151" i="9"/>
  <c r="AF151" i="9"/>
  <c r="AE152" i="9"/>
  <c r="AF152" i="9"/>
  <c r="AE153" i="9"/>
  <c r="AF153" i="9"/>
  <c r="AE154" i="9"/>
  <c r="AF154" i="9"/>
  <c r="AE155" i="9"/>
  <c r="AF155" i="9"/>
  <c r="AE156" i="9"/>
  <c r="AF156" i="9"/>
  <c r="AE157" i="9"/>
  <c r="AF157" i="9"/>
  <c r="AE158" i="9"/>
  <c r="AF158" i="9"/>
  <c r="AE159" i="9"/>
  <c r="AF159" i="9"/>
  <c r="AE160" i="9"/>
  <c r="AF160" i="9"/>
  <c r="AE161" i="9"/>
  <c r="AF161" i="9"/>
  <c r="AE162" i="9"/>
  <c r="AF162" i="9"/>
  <c r="AE163" i="9"/>
  <c r="AF163" i="9"/>
  <c r="AE164" i="9"/>
  <c r="AF164" i="9"/>
  <c r="AE165" i="9"/>
  <c r="AF165" i="9"/>
  <c r="AE166" i="9"/>
  <c r="AF166" i="9"/>
  <c r="AE167" i="9"/>
  <c r="AF167" i="9"/>
  <c r="AE168" i="9"/>
  <c r="AF168" i="9"/>
  <c r="AE169" i="9"/>
  <c r="AF169" i="9"/>
  <c r="AE170" i="9"/>
  <c r="AF170" i="9"/>
  <c r="AE171" i="9"/>
  <c r="AF171" i="9"/>
  <c r="AE172" i="9"/>
  <c r="AF172" i="9"/>
  <c r="AE173" i="9"/>
  <c r="AF173" i="9"/>
  <c r="AE174" i="9"/>
  <c r="AF174" i="9"/>
  <c r="AE175" i="9"/>
  <c r="AF175" i="9"/>
  <c r="AE176" i="9"/>
  <c r="AF176" i="9"/>
  <c r="AE177" i="9"/>
  <c r="AF177" i="9"/>
  <c r="AE178" i="9"/>
  <c r="AF178" i="9"/>
  <c r="AE179" i="9"/>
  <c r="AF179" i="9"/>
  <c r="AE180" i="9"/>
  <c r="AF180" i="9"/>
  <c r="AE181" i="9"/>
  <c r="AF181" i="9"/>
  <c r="AE182" i="9"/>
  <c r="AF182" i="9"/>
  <c r="AE183" i="9"/>
  <c r="AF183" i="9"/>
  <c r="AE184" i="9"/>
  <c r="AF184" i="9"/>
  <c r="AE185" i="9"/>
  <c r="AF185" i="9"/>
  <c r="AE186" i="9"/>
  <c r="AF186" i="9"/>
  <c r="AE187" i="9"/>
  <c r="AF187" i="9"/>
  <c r="AE188" i="9"/>
  <c r="AF188" i="9"/>
  <c r="AE189" i="9"/>
  <c r="AF189" i="9"/>
  <c r="AE190" i="9"/>
  <c r="AF190" i="9"/>
  <c r="AE191" i="9"/>
  <c r="AF191" i="9"/>
  <c r="AE192" i="9"/>
  <c r="AF192" i="9"/>
  <c r="AE193" i="9"/>
  <c r="AF193" i="9"/>
  <c r="AE194" i="9"/>
  <c r="AF194" i="9"/>
  <c r="AF2" i="9"/>
  <c r="AE3" i="9"/>
  <c r="AF3" i="9"/>
  <c r="AE4" i="9"/>
  <c r="AF4" i="9"/>
  <c r="AE5" i="9"/>
  <c r="AF5" i="9"/>
  <c r="AE6" i="9"/>
  <c r="AF6" i="9"/>
  <c r="AE7" i="9"/>
  <c r="AF7" i="9"/>
  <c r="AE8" i="9"/>
  <c r="AF8" i="9"/>
  <c r="AE9" i="9"/>
  <c r="AF9" i="9"/>
  <c r="AE10" i="9"/>
  <c r="AF10" i="9"/>
  <c r="AE11" i="9"/>
  <c r="AF11" i="9"/>
  <c r="AE12" i="9"/>
  <c r="AF12" i="9"/>
  <c r="AE13" i="9"/>
  <c r="AF13" i="9"/>
  <c r="AE14" i="9"/>
  <c r="AF14" i="9"/>
  <c r="AE15" i="9"/>
  <c r="AF15" i="9"/>
  <c r="AE16" i="9"/>
  <c r="AF16" i="9"/>
  <c r="AE17" i="9"/>
  <c r="AF17" i="9"/>
  <c r="AE18" i="9"/>
  <c r="AF18" i="9"/>
  <c r="AE19" i="9"/>
  <c r="AF19" i="9"/>
  <c r="AE20" i="9"/>
  <c r="AF20" i="9"/>
  <c r="AE21" i="9"/>
  <c r="AF21" i="9"/>
  <c r="AE22" i="9"/>
  <c r="AF22" i="9"/>
  <c r="AE23" i="9"/>
  <c r="AF23" i="9"/>
  <c r="AE24" i="9"/>
  <c r="AF24" i="9"/>
  <c r="AE25" i="9"/>
  <c r="AF25" i="9"/>
  <c r="AE26" i="9"/>
  <c r="AF26" i="9"/>
  <c r="AE27" i="9"/>
  <c r="AF27" i="9"/>
  <c r="AE28" i="9"/>
  <c r="AF28" i="9"/>
  <c r="AE29" i="9"/>
  <c r="AF29" i="9"/>
  <c r="AE30" i="9"/>
  <c r="AF30" i="9"/>
  <c r="AE31" i="9"/>
  <c r="AF31" i="9"/>
  <c r="AE32" i="9"/>
  <c r="AF32" i="9"/>
  <c r="AE33" i="9"/>
  <c r="AF33" i="9"/>
  <c r="AE34" i="9"/>
  <c r="AF34" i="9"/>
  <c r="AE35" i="9"/>
  <c r="AF35" i="9"/>
  <c r="AE36" i="9"/>
  <c r="AF36" i="9"/>
  <c r="AE37" i="9"/>
  <c r="AF37" i="9"/>
  <c r="AE38" i="9"/>
  <c r="AF38" i="9"/>
  <c r="AE39" i="9"/>
  <c r="AF39" i="9"/>
  <c r="AE40" i="9"/>
  <c r="AF40" i="9"/>
  <c r="AE41" i="9"/>
  <c r="AF41" i="9"/>
  <c r="AE42" i="9"/>
  <c r="AF42" i="9"/>
  <c r="AE43" i="9"/>
  <c r="AF43" i="9"/>
  <c r="AE44" i="9"/>
  <c r="AF44" i="9"/>
  <c r="AE45" i="9"/>
  <c r="AF45" i="9"/>
  <c r="AE46" i="9"/>
  <c r="AF46" i="9"/>
  <c r="AE47" i="9"/>
  <c r="AF47" i="9"/>
  <c r="AE48" i="9"/>
  <c r="AF48" i="9"/>
  <c r="AE49" i="9"/>
  <c r="AF49" i="9"/>
  <c r="AE50" i="9"/>
  <c r="AF50" i="9"/>
  <c r="AE51" i="9"/>
  <c r="AF51" i="9"/>
  <c r="AE52" i="9"/>
  <c r="AF52" i="9"/>
  <c r="AE53" i="9"/>
  <c r="AF53" i="9"/>
  <c r="AE54" i="9"/>
  <c r="AF54" i="9"/>
  <c r="AE55" i="9"/>
  <c r="AF55" i="9"/>
  <c r="AE56" i="9"/>
  <c r="AF56" i="9"/>
  <c r="AE57" i="9"/>
  <c r="AF57" i="9"/>
  <c r="AE58" i="9"/>
  <c r="AF58" i="9"/>
  <c r="AE59" i="9"/>
  <c r="AF59" i="9"/>
  <c r="AE60" i="9"/>
  <c r="AF60" i="9"/>
  <c r="AE61" i="9"/>
  <c r="AF61" i="9"/>
  <c r="AE62" i="9"/>
  <c r="AF62" i="9"/>
  <c r="AE63" i="9"/>
  <c r="AF63" i="9"/>
  <c r="AE64" i="9"/>
  <c r="AF64" i="9"/>
  <c r="AE65" i="9"/>
  <c r="AF65" i="9"/>
  <c r="AE66" i="9"/>
  <c r="AF66" i="9"/>
  <c r="AE67" i="9"/>
  <c r="AF67" i="9"/>
  <c r="AE68" i="9"/>
  <c r="AF68" i="9"/>
  <c r="AE69" i="9"/>
  <c r="AF69" i="9"/>
  <c r="AE70" i="9"/>
  <c r="AF70" i="9"/>
  <c r="AE71" i="9"/>
  <c r="AF71" i="9"/>
  <c r="AE72" i="9"/>
  <c r="AF72" i="9"/>
  <c r="AE73" i="9"/>
  <c r="AF73" i="9"/>
  <c r="AE74" i="9"/>
  <c r="AF74" i="9"/>
  <c r="AE75" i="9"/>
  <c r="AF75" i="9"/>
  <c r="AE76" i="9"/>
  <c r="AF76" i="9"/>
  <c r="AE77" i="9"/>
  <c r="AF77" i="9"/>
  <c r="AE78" i="9"/>
  <c r="AF78" i="9"/>
  <c r="AE79" i="9"/>
  <c r="AF79" i="9"/>
  <c r="AE80" i="9"/>
  <c r="AF80" i="9"/>
  <c r="AE81" i="9"/>
  <c r="AF81" i="9"/>
  <c r="AE82" i="9"/>
  <c r="AF82" i="9"/>
  <c r="AE83" i="9"/>
  <c r="AF83" i="9"/>
  <c r="AE84" i="9"/>
  <c r="AF84" i="9"/>
  <c r="AE85" i="9"/>
  <c r="AF85" i="9"/>
  <c r="AE86" i="9"/>
  <c r="AF86" i="9"/>
  <c r="AE87" i="9"/>
  <c r="AF87" i="9"/>
  <c r="AE88" i="9"/>
  <c r="AF88" i="9"/>
  <c r="AE89" i="9"/>
  <c r="AF89" i="9"/>
  <c r="AE90" i="9"/>
  <c r="AF90" i="9"/>
  <c r="AE91" i="9"/>
  <c r="AF91" i="9"/>
  <c r="AE92" i="9"/>
  <c r="AF92" i="9"/>
  <c r="AE93" i="9"/>
  <c r="AF93" i="9"/>
  <c r="AE94" i="9"/>
  <c r="AF94" i="9"/>
  <c r="AE95" i="9"/>
  <c r="AF95" i="9"/>
  <c r="AE96" i="9"/>
  <c r="AF96" i="9"/>
  <c r="AF97" i="9"/>
  <c r="AE97" i="9"/>
  <c r="T5" i="8"/>
  <c r="S5" i="8"/>
  <c r="R5" i="8"/>
  <c r="Q5" i="8"/>
  <c r="P5" i="8"/>
  <c r="O5" i="8"/>
  <c r="N5" i="8"/>
  <c r="J5" i="8"/>
  <c r="I5" i="8"/>
  <c r="H5" i="8"/>
  <c r="C5" i="8"/>
  <c r="F7" i="11" l="1"/>
  <c r="H6" i="11"/>
  <c r="B6" i="11"/>
  <c r="B7" i="11"/>
  <c r="G7" i="11"/>
  <c r="G6" i="11"/>
  <c r="F6" i="11"/>
  <c r="E6" i="11"/>
  <c r="E7" i="11"/>
  <c r="D6" i="11"/>
  <c r="D7" i="11"/>
  <c r="H7" i="11"/>
  <c r="H5" i="11"/>
  <c r="C7" i="11"/>
  <c r="C6" i="11"/>
  <c r="B5" i="11" l="1"/>
  <c r="C5" i="11"/>
  <c r="E5" i="11"/>
  <c r="F5" i="11"/>
  <c r="G5" i="11"/>
  <c r="D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Wolterbeek J. (Jasper)</author>
  </authors>
  <commentList>
    <comment ref="I1" authorId="0" shapeId="0" xr:uid="{1CBCD723-0C12-4436-ADFE-A130CCA5CC1C}">
      <text>
        <r>
          <rPr>
            <b/>
            <sz val="9"/>
            <color indexed="81"/>
            <rFont val="Tahoma"/>
            <family val="2"/>
          </rPr>
          <t>Wolterbeek J. (Jasper):</t>
        </r>
        <r>
          <rPr>
            <sz val="9"/>
            <color indexed="81"/>
            <rFont val="Tahoma"/>
            <family val="2"/>
          </rPr>
          <t xml:space="preserve">
- NUG (mag vóór 12-03-20 en ingeschreven als wz)
- WW
- PW (na 12-03-20)
- TOZO / BBZ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Wolterbeek J. (Jasper)</author>
  </authors>
  <commentList>
    <comment ref="J1" authorId="0" shapeId="0" xr:uid="{8648325E-11F0-4F8E-BCA3-814C608DB344}">
      <text>
        <r>
          <rPr>
            <b/>
            <sz val="9"/>
            <color indexed="81"/>
            <rFont val="Tahoma"/>
            <family val="2"/>
          </rPr>
          <t>Wolterbeek J. (Jasper):</t>
        </r>
        <r>
          <rPr>
            <sz val="9"/>
            <color indexed="81"/>
            <rFont val="Tahoma"/>
            <family val="2"/>
          </rPr>
          <t xml:space="preserve">
- NUG (mag vóór 12-03-20 en ingeschreven als wz)
- WW
- PW (na 12-03-20)
- TOZO / BBZ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<sst xmlns="http://schemas.openxmlformats.org/spreadsheetml/2006/main" count="2411" uniqueCount="850">
  <si>
    <t>Naam deelnemer</t>
  </si>
  <si>
    <t xml:space="preserve">inkoopnummer </t>
  </si>
  <si>
    <t>Datum instrument</t>
  </si>
  <si>
    <t>Doelgroep moment instrument</t>
  </si>
  <si>
    <t>Eerstverantwoordelijke partij moment instrument</t>
  </si>
  <si>
    <t>Inkopende partij</t>
  </si>
  <si>
    <t>Soort instrument</t>
  </si>
  <si>
    <t>Leverancier</t>
  </si>
  <si>
    <t>Kosten</t>
  </si>
  <si>
    <t>Geslacht</t>
  </si>
  <si>
    <t>Geboortejaar categorie</t>
  </si>
  <si>
    <t>Kwalificatie</t>
  </si>
  <si>
    <t>Sector</t>
  </si>
  <si>
    <t>Naam traject</t>
  </si>
  <si>
    <t>Nummering</t>
  </si>
  <si>
    <t>Paraginnummer (vakbond)</t>
  </si>
  <si>
    <t>Datum aanmelding</t>
  </si>
  <si>
    <t>Voornaam klant</t>
  </si>
  <si>
    <t>Achternaam klant</t>
  </si>
  <si>
    <t>Naam Adviseur</t>
  </si>
  <si>
    <t>Doelgroep RMT</t>
  </si>
  <si>
    <t>Doelgroep Oekraine/ GGD</t>
  </si>
  <si>
    <t>Doelgroep moment instroom</t>
  </si>
  <si>
    <t>Eerstverantwoordelijke partij moment instroom</t>
  </si>
  <si>
    <t>Huidig Opleidingsniveau</t>
  </si>
  <si>
    <t>Niveau aangevraagde opleiding</t>
  </si>
  <si>
    <t>Startdatum</t>
  </si>
  <si>
    <t>Einddatum (verwacht)</t>
  </si>
  <si>
    <t>Sector huidig of laatste beroep
 (werkzoekend is geen optie!!!)</t>
  </si>
  <si>
    <t>Naar welke sector wordt er omgeschold</t>
  </si>
  <si>
    <t>Brutto inkomen
(exclusief vakantiegeld)</t>
  </si>
  <si>
    <t>ZZP'er inkomen</t>
  </si>
  <si>
    <t>Taalvaardigheid</t>
  </si>
  <si>
    <t>Doelgroep peilmoment
01-03-2025</t>
  </si>
  <si>
    <t>Eerstverantwoordelijke partij Peilmoment
 01-03-2025</t>
  </si>
  <si>
    <t>Datum uitstroom</t>
  </si>
  <si>
    <t>Reden uitstroom</t>
  </si>
  <si>
    <t>Hoe ons gevonden</t>
  </si>
  <si>
    <t>Aanmelding via</t>
  </si>
  <si>
    <t>Woonplaats</t>
  </si>
  <si>
    <t>Postcode</t>
  </si>
  <si>
    <t>Huisnummer</t>
  </si>
  <si>
    <t>Telefoonnummer</t>
  </si>
  <si>
    <t>Emailadres</t>
  </si>
  <si>
    <t>Bemiddelbaar naar werk?
Ja of nee</t>
  </si>
  <si>
    <t>Naar welke EVP doorverwezen</t>
  </si>
  <si>
    <t>Geschatte bedrag van traject/scholing, die vergoed wordt door EVP</t>
  </si>
  <si>
    <t>Beknopte situatie klant</t>
  </si>
  <si>
    <t>Bendina</t>
  </si>
  <si>
    <t>Monteiro dos Santos</t>
  </si>
  <si>
    <t>Maria</t>
  </si>
  <si>
    <t>Ja - Doelgroep RMT</t>
  </si>
  <si>
    <t>NUG</t>
  </si>
  <si>
    <t>Gemeente</t>
  </si>
  <si>
    <t>V</t>
  </si>
  <si>
    <t>1991-2000</t>
  </si>
  <si>
    <t>MBO2, MBO3, MBO4, HAVO of VWO</t>
  </si>
  <si>
    <t>Overige sectoren</t>
  </si>
  <si>
    <t>Lager dan €2773,68</t>
  </si>
  <si>
    <t>2F of hoger</t>
  </si>
  <si>
    <t>Internet</t>
  </si>
  <si>
    <t>Binnenloper</t>
  </si>
  <si>
    <t>Schiedam</t>
  </si>
  <si>
    <t>3111CJ</t>
  </si>
  <si>
    <t>90E</t>
  </si>
  <si>
    <t>0685089558</t>
  </si>
  <si>
    <t>bendinasantos@hotmail.com</t>
  </si>
  <si>
    <t>ja</t>
  </si>
  <si>
    <t>Klant zoekt naar werk als financieel medewerker vanwege haar BBL opleiding MBO 4. Haar oude werk liep af eind december</t>
  </si>
  <si>
    <t>Chermany</t>
  </si>
  <si>
    <t>Verwey</t>
  </si>
  <si>
    <t>Dees</t>
  </si>
  <si>
    <t>Participatiewet</t>
  </si>
  <si>
    <t>v</t>
  </si>
  <si>
    <t>1981-1990</t>
  </si>
  <si>
    <t>Handel - Detailhandel</t>
  </si>
  <si>
    <t>Zorg en welzijn</t>
  </si>
  <si>
    <t>Weco Gemeente R'dam</t>
  </si>
  <si>
    <t>Mail</t>
  </si>
  <si>
    <t>Rotterdam</t>
  </si>
  <si>
    <t>3024AK</t>
  </si>
  <si>
    <t>06-87628540</t>
  </si>
  <si>
    <t>chermany27@gmail.com</t>
  </si>
  <si>
    <t>nee</t>
  </si>
  <si>
    <t>Aangemeld voor traject Welslagen</t>
  </si>
  <si>
    <t>Rachael</t>
  </si>
  <si>
    <t>Karamat</t>
  </si>
  <si>
    <t>Helene</t>
  </si>
  <si>
    <t>Werknemer</t>
  </si>
  <si>
    <t>Socialepartner</t>
  </si>
  <si>
    <t>HBO of WO</t>
  </si>
  <si>
    <t>website</t>
  </si>
  <si>
    <t xml:space="preserve">3029AD </t>
  </si>
  <si>
    <t>rvkaramat@gmail.com</t>
  </si>
  <si>
    <t xml:space="preserve">Klant doet een aanvraag vergoeding scholing. </t>
  </si>
  <si>
    <t>uitstroom</t>
  </si>
  <si>
    <t>Esther</t>
  </si>
  <si>
    <t>Ferdinandus</t>
  </si>
  <si>
    <t>WW</t>
  </si>
  <si>
    <t>UWV</t>
  </si>
  <si>
    <t>1971-1980</t>
  </si>
  <si>
    <t>ICT</t>
  </si>
  <si>
    <t>UWV adviseur</t>
  </si>
  <si>
    <t>3026RJ</t>
  </si>
  <si>
    <t>69a</t>
  </si>
  <si>
    <t>0646543241</t>
  </si>
  <si>
    <t>mailesther010@gmail.com</t>
  </si>
  <si>
    <t xml:space="preserve">Klant heeft de opleiding behaald en heeft per 6 januari 2025 een baan als data analist.  </t>
  </si>
  <si>
    <t>Bouchra</t>
  </si>
  <si>
    <t>Benabdellah</t>
  </si>
  <si>
    <t>Basisonderwijs, VMBO of MBO1</t>
  </si>
  <si>
    <t>Verhuur en overige zakelijke diensten - Schoonmaak en facility management</t>
  </si>
  <si>
    <t>Transport en logistiek</t>
  </si>
  <si>
    <t>Capelle a/d IJssel</t>
  </si>
  <si>
    <t xml:space="preserve">2906 TL </t>
  </si>
  <si>
    <t>0618649437</t>
  </si>
  <si>
    <t>Rera2fve82@gmail.com</t>
  </si>
  <si>
    <t>Klant kan het werk als taxi-chauffeur voor mensen met een beperking niet meer doen en vraagt omscholing aan tot rij-instructeur.</t>
  </si>
  <si>
    <t>Gina</t>
  </si>
  <si>
    <t>Kangi</t>
  </si>
  <si>
    <t>3026BL</t>
  </si>
  <si>
    <t>k.kangi@hotmail.nl</t>
  </si>
  <si>
    <t>Klant heeft vrijwillig stap omlaag gedaan, heeft echter wel bepaalde modules nodig als Excel en plannen</t>
  </si>
  <si>
    <t>Rana</t>
  </si>
  <si>
    <t>Hammoudeh</t>
  </si>
  <si>
    <t>Horeca</t>
  </si>
  <si>
    <t>3077KK</t>
  </si>
  <si>
    <t>fm.ranaalma@gmail.com</t>
  </si>
  <si>
    <t>Aangemeld door Weco voor traject Welslagen</t>
  </si>
  <si>
    <t>Charlene</t>
  </si>
  <si>
    <t>Martina</t>
  </si>
  <si>
    <t>3085SE</t>
  </si>
  <si>
    <t>06-39730521</t>
  </si>
  <si>
    <t>martinacca4@gmail.com</t>
  </si>
  <si>
    <t>Vanessa</t>
  </si>
  <si>
    <t>de Quintinha Cândido</t>
  </si>
  <si>
    <t>Adviseur UWV</t>
  </si>
  <si>
    <t>3036LG</t>
  </si>
  <si>
    <t>38A</t>
  </si>
  <si>
    <t>06-17990171</t>
  </si>
  <si>
    <t>vanessacandido587@gmail.com</t>
  </si>
  <si>
    <t>Aangemeld door Adviseur UWV voor Welslagen</t>
  </si>
  <si>
    <t>Suelen</t>
  </si>
  <si>
    <t>Faria</t>
  </si>
  <si>
    <t>Barendrecht</t>
  </si>
  <si>
    <t>2993 GD</t>
  </si>
  <si>
    <t>0648775737</t>
  </si>
  <si>
    <t>sc-faria84@hotmail.com</t>
  </si>
  <si>
    <t>Ladjwantie</t>
  </si>
  <si>
    <t>Bhawanie</t>
  </si>
  <si>
    <t xml:space="preserve"> 3074BA </t>
  </si>
  <si>
    <t>21 B01</t>
  </si>
  <si>
    <t>0633826982</t>
  </si>
  <si>
    <t>amritabhawanie1989@hotmail.com</t>
  </si>
  <si>
    <t xml:space="preserve">Klant doet een aanvraag vergoeding scholing. Start opleiding is ná max WW. </t>
  </si>
  <si>
    <t>1517a</t>
  </si>
  <si>
    <t>Shaghayegh</t>
  </si>
  <si>
    <t>Shapouri</t>
  </si>
  <si>
    <t>Sharon</t>
  </si>
  <si>
    <t>Overige dienstverlening (waaronder haar- en schoonheidsverzorging)</t>
  </si>
  <si>
    <t>Krimpen aan den IJssel</t>
  </si>
  <si>
    <t>2921XC</t>
  </si>
  <si>
    <t>0641535277</t>
  </si>
  <si>
    <t>s.shapouri1989@gmail.com</t>
  </si>
  <si>
    <r>
      <rPr>
        <sz val="11"/>
        <color rgb="FF000000"/>
        <rFont val="Calibri"/>
        <family val="2"/>
        <scheme val="minor"/>
      </rPr>
      <t xml:space="preserve">Klant vraagt een cursus haarkleuren aan als uitbreiding op haar pakket, </t>
    </r>
    <r>
      <rPr>
        <b/>
        <sz val="11"/>
        <color rgb="FF000000"/>
        <rFont val="Calibri"/>
        <family val="2"/>
        <scheme val="minor"/>
      </rPr>
      <t>beoordeeld naar regels 2024</t>
    </r>
  </si>
  <si>
    <t>Ozlem</t>
  </si>
  <si>
    <t>Yumusak</t>
  </si>
  <si>
    <t>3073PD</t>
  </si>
  <si>
    <t>0640836881</t>
  </si>
  <si>
    <t>o.yumusak68@gmail.com</t>
  </si>
  <si>
    <t>Klant vraagt een NLP opleiding aan om na tegenslagen frisser de arbeidsmarkt op te kunnen.</t>
  </si>
  <si>
    <t>Gorge</t>
  </si>
  <si>
    <t>Mensah</t>
  </si>
  <si>
    <t>Zelfstandige</t>
  </si>
  <si>
    <t>RBZ</t>
  </si>
  <si>
    <t>3076ra</t>
  </si>
  <si>
    <t>0628114739</t>
  </si>
  <si>
    <t>info@nomadofficesupport.nl</t>
  </si>
  <si>
    <t>Klant vraagt cursussen aan om zich beter in de markt te kunnen positioneren.</t>
  </si>
  <si>
    <t>2688A</t>
  </si>
  <si>
    <t>2688B</t>
  </si>
  <si>
    <t>Niels</t>
  </si>
  <si>
    <t>Versteeg</t>
  </si>
  <si>
    <t>Banenafspraak</t>
  </si>
  <si>
    <t>M</t>
  </si>
  <si>
    <t>Werkcoach</t>
  </si>
  <si>
    <t>2926pg</t>
  </si>
  <si>
    <t>0637394826</t>
  </si>
  <si>
    <t>cornelis.j.versteeg@gmail.com</t>
  </si>
  <si>
    <t>Klant vraagt een opleiding GIS aan</t>
  </si>
  <si>
    <t>Carlos</t>
  </si>
  <si>
    <t>Dos Santos</t>
  </si>
  <si>
    <t>2001 of later</t>
  </si>
  <si>
    <t>Stichting de Toekomst</t>
  </si>
  <si>
    <t>3025TT</t>
  </si>
  <si>
    <t>66B</t>
  </si>
  <si>
    <t>0633662203</t>
  </si>
  <si>
    <t>carlos.a@live.nl</t>
  </si>
  <si>
    <t>Klant vraagt een opleiding Social Work aan</t>
  </si>
  <si>
    <t>Aysegul</t>
  </si>
  <si>
    <t>Nayki</t>
  </si>
  <si>
    <t>1F of lager</t>
  </si>
  <si>
    <t>Kennis</t>
  </si>
  <si>
    <t>3055VA</t>
  </si>
  <si>
    <t>0682533032</t>
  </si>
  <si>
    <t>aysegul_ylcn@hotmail.com</t>
  </si>
  <si>
    <t>Klant vraagt haar BIG registratie aan</t>
  </si>
  <si>
    <t>Abdelhalim</t>
  </si>
  <si>
    <t>Achahboun</t>
  </si>
  <si>
    <t>Cultuur, sport en recreatie</t>
  </si>
  <si>
    <t>2921BP</t>
  </si>
  <si>
    <t>0610309781</t>
  </si>
  <si>
    <t>abdelhalimachahboun@gmail.com</t>
  </si>
  <si>
    <t>Klant vraagt een opleiding personal trainer aan</t>
  </si>
  <si>
    <t>Annoopkumar</t>
  </si>
  <si>
    <t>Sewnandan</t>
  </si>
  <si>
    <t>Industrie - Metaal- en technologische industrie</t>
  </si>
  <si>
    <t>Gemeente Rotterdam</t>
  </si>
  <si>
    <t>3035LD</t>
  </si>
  <si>
    <t>0612645910</t>
  </si>
  <si>
    <t>annoopsewnandan@hotmail.com</t>
  </si>
  <si>
    <r>
      <rPr>
        <sz val="11"/>
        <color rgb="FF000000"/>
        <rFont val="Calibri"/>
        <family val="2"/>
        <scheme val="minor"/>
      </rPr>
      <t xml:space="preserve">Klant vraagt een Lasserscursus aan. Bulk. Baangarantie. </t>
    </r>
    <r>
      <rPr>
        <b/>
        <sz val="11"/>
        <color rgb="FF000000"/>
        <rFont val="Calibri"/>
        <family val="2"/>
        <scheme val="minor"/>
      </rPr>
      <t>Beoordeeld naar regels 2024</t>
    </r>
  </si>
  <si>
    <t>Nabi</t>
  </si>
  <si>
    <t>Mosawie</t>
  </si>
  <si>
    <t>3022 ZC</t>
  </si>
  <si>
    <t>12c 02</t>
  </si>
  <si>
    <t>0612593038</t>
  </si>
  <si>
    <t>nabi.mosawie@gmail.com</t>
  </si>
  <si>
    <t>Klant vraagt een Lasserscursus aan. Bulk. Baangarantie</t>
  </si>
  <si>
    <t>Lester</t>
  </si>
  <si>
    <t>Kempff</t>
  </si>
  <si>
    <t>3066SE</t>
  </si>
  <si>
    <t>0684500121</t>
  </si>
  <si>
    <t>ldkempff@gmail.com</t>
  </si>
  <si>
    <t>Erik</t>
  </si>
  <si>
    <t>Hazenack</t>
  </si>
  <si>
    <t>1961-1970</t>
  </si>
  <si>
    <t>3021jx</t>
  </si>
  <si>
    <t>0645925989</t>
  </si>
  <si>
    <t>hazenack@gmail.com</t>
  </si>
  <si>
    <t>Klant heeft een WW-uitkering en heeft al gebruik gemaakt van het scholingsbudget UWV. Klant heeft een aanvullende opleiding nodig en vraagt bij ons een vergoeding hiervoor. Hij heeft een baanintentie</t>
  </si>
  <si>
    <t>Ignacio</t>
  </si>
  <si>
    <t>Lopez Castillo</t>
  </si>
  <si>
    <t>Bibliotheek</t>
  </si>
  <si>
    <t>3082KG</t>
  </si>
  <si>
    <t>0647245036</t>
  </si>
  <si>
    <t>ignacio.lope.castillo@gmail.com</t>
  </si>
  <si>
    <t>Klant heeft advies nodig over zijn CV. CV samen doorgenomen en tips gegeven. Klant wil een afspraak voor loopbaangesprek, afspraak inplannen bij LWL collega</t>
  </si>
  <si>
    <t>Aldion</t>
  </si>
  <si>
    <t>Reigina</t>
  </si>
  <si>
    <t>Danielle</t>
  </si>
  <si>
    <t>Verhuur en overige zakelijke diensten - Beveiliging en opsporing</t>
  </si>
  <si>
    <t xml:space="preserve">gemeente </t>
  </si>
  <si>
    <t>3078VH</t>
  </si>
  <si>
    <t>aldion010@outlook.com</t>
  </si>
  <si>
    <t>Klant werk in de detailhandel als verkoper, heeft een baangarantie om in de beveiliging te gaan werken. Hierom een aanvraag gedaan voor BBL opleiding Beveiliging</t>
  </si>
  <si>
    <t>Alona</t>
  </si>
  <si>
    <t>Shautdinova</t>
  </si>
  <si>
    <t>opleider</t>
  </si>
  <si>
    <t>3067GJ</t>
  </si>
  <si>
    <t>256a</t>
  </si>
  <si>
    <t>0614903982</t>
  </si>
  <si>
    <t>alenahtc25@gmail.com</t>
  </si>
  <si>
    <t>betreft een aanvraag van 2024(18 dec). Klant werkt maar verdient minimum als bezorger, is vanwege de oorlog in oekraiene naar NL gekomen.  Heeft ervaring met ict maar geen opleiding, echter heeft zij in Oek wel haar master behaald in Duits.</t>
  </si>
  <si>
    <t>Nassira</t>
  </si>
  <si>
    <t>Dannouni</t>
  </si>
  <si>
    <t>Jobcoach</t>
  </si>
  <si>
    <t>3027JM</t>
  </si>
  <si>
    <t>0628664846</t>
  </si>
  <si>
    <t>n_dannouni@hotmail.com</t>
  </si>
  <si>
    <t xml:space="preserve">Klant werkt parttime als linkmedewerker bij basisscholen. Zij wil zich verder ontwikkelen en zich omscholen naar sociaal werker bij Maascollege. </t>
  </si>
  <si>
    <t>Elroy</t>
  </si>
  <si>
    <t>van Ravenzwaaij</t>
  </si>
  <si>
    <t>UWV - preventieve DVL</t>
  </si>
  <si>
    <t>Telefoon</t>
  </si>
  <si>
    <t>Dirksland</t>
  </si>
  <si>
    <t>3247DB</t>
  </si>
  <si>
    <t>unionmanta@kpnmail.nl</t>
  </si>
  <si>
    <t>Klant doet een aanvraag vergoeding scholing. 'Engels voor gevorderden'.  Klant is nog werkend, einde dienstverband is 31-1-2025. Deze scholing zal de kans op werk vergroten.</t>
  </si>
  <si>
    <t>Atefeh</t>
  </si>
  <si>
    <t>Jahani</t>
  </si>
  <si>
    <t>3075XK</t>
  </si>
  <si>
    <t>06 87256734</t>
  </si>
  <si>
    <t>atijahani1425@gmail.com</t>
  </si>
  <si>
    <t>Klant is aangemeld voor het schakeltraject Welslagen in de zorg</t>
  </si>
  <si>
    <t>Merhawit</t>
  </si>
  <si>
    <t>Gebre</t>
  </si>
  <si>
    <t>3067PE</t>
  </si>
  <si>
    <t>06-2206 3327</t>
  </si>
  <si>
    <t>merhawitrezene9@gmail.com</t>
  </si>
  <si>
    <t>Cheryl</t>
  </si>
  <si>
    <t>Wolbers</t>
  </si>
  <si>
    <t>Hoger dan €2773,68</t>
  </si>
  <si>
    <t>Meer dan €35 bruto per uur</t>
  </si>
  <si>
    <t>Leer Werkloket</t>
  </si>
  <si>
    <t>2903LH</t>
  </si>
  <si>
    <t>cherylwolbers@gmail.com</t>
  </si>
  <si>
    <t>Klant vraagt opleiding aan nav gesprekken in 2024 bij LWL</t>
  </si>
  <si>
    <t>Tawhida</t>
  </si>
  <si>
    <t>Dehqan</t>
  </si>
  <si>
    <t>Adviseur UWV/WSPR</t>
  </si>
  <si>
    <t>3068SW</t>
  </si>
  <si>
    <t>tamkamal1988@outlook.com</t>
  </si>
  <si>
    <t>Nathalie</t>
  </si>
  <si>
    <t>Richardson</t>
  </si>
  <si>
    <t>2907NG</t>
  </si>
  <si>
    <t>06-26497630</t>
  </si>
  <si>
    <t>netty-1@live.nl</t>
  </si>
  <si>
    <t>Gilbert</t>
  </si>
  <si>
    <t>James</t>
  </si>
  <si>
    <t>3075VE</t>
  </si>
  <si>
    <t>gwjames@live.nl</t>
  </si>
  <si>
    <t xml:space="preserve">Silvana </t>
  </si>
  <si>
    <t>Kamp</t>
  </si>
  <si>
    <t>Weco/WSPR</t>
  </si>
  <si>
    <t>3074NK</t>
  </si>
  <si>
    <t>0629801908</t>
  </si>
  <si>
    <t>kampsm16@hotmail.com</t>
  </si>
  <si>
    <t>Klant is aangemeld voor het schakeltraject Welslagen in de zorg. Moet nog adviesgesprek en copy ID</t>
  </si>
  <si>
    <t>Tugba</t>
  </si>
  <si>
    <t>Ekici</t>
  </si>
  <si>
    <t>Soraya</t>
  </si>
  <si>
    <t>Taaltraining</t>
  </si>
  <si>
    <t>Overheid</t>
  </si>
  <si>
    <t>3068DD</t>
  </si>
  <si>
    <t>06-57500001</t>
  </si>
  <si>
    <t>ekici.tugba@windowslive.com</t>
  </si>
  <si>
    <t>Klant dreigt werkloos te worden omdat zij geen ziekteprocedure kan doorlopen bij de buitenlandse werkgever, en al langere tijd klachten ontwikkelt. Wilt dit voorkomen en van werk naar werk.</t>
  </si>
  <si>
    <t>Olivia</t>
  </si>
  <si>
    <t>de Graav</t>
  </si>
  <si>
    <t>Onderwijs</t>
  </si>
  <si>
    <t>Vriendin</t>
  </si>
  <si>
    <t>Maassluis</t>
  </si>
  <si>
    <t>3141SK</t>
  </si>
  <si>
    <t>naeema37@hotmail.com</t>
  </si>
  <si>
    <t>Klant is sinds nov in Nederland vanuit Suriname. HBO-opgeleid, wil snel aan het werk en twijfelt tussen zij instroom Basisonderwijs of Kinderopvang. Donderdag vervolgafspraak</t>
  </si>
  <si>
    <t>Imraan</t>
  </si>
  <si>
    <t>Allach</t>
  </si>
  <si>
    <t>3022RD</t>
  </si>
  <si>
    <t>06 58824361</t>
  </si>
  <si>
    <t>h-risouli@hotmail.com</t>
  </si>
  <si>
    <t>Klant kreeg bij MBO-2 BBL elektro geen werkplek en moest stoppen. Ivm zware dislectie haalde hij BOL niet. Zoekt nu werkplek bij BBL of ander traject met directe instroom</t>
  </si>
  <si>
    <t>Elmehdi</t>
  </si>
  <si>
    <t>Boujida</t>
  </si>
  <si>
    <t>3013AA</t>
  </si>
  <si>
    <t>boujidamehdi93@gmail.com</t>
  </si>
  <si>
    <t xml:space="preserve">Oleksandra </t>
  </si>
  <si>
    <t xml:space="preserve">Kulchytska </t>
  </si>
  <si>
    <t>via Oekraïens huis</t>
  </si>
  <si>
    <t>Poortugaal</t>
  </si>
  <si>
    <t>3171GC</t>
  </si>
  <si>
    <t>buyalex@ukr.net</t>
  </si>
  <si>
    <t>Klant doet een aanvraag vergoeding scholing. Opleiding basiskennis boekhouden.</t>
  </si>
  <si>
    <t>Xiawenley</t>
  </si>
  <si>
    <t>Bhugwandas</t>
  </si>
  <si>
    <t>Jongerenloket en RBZ</t>
  </si>
  <si>
    <t xml:space="preserve">3034ZD </t>
  </si>
  <si>
    <t>xiawenley@live.nl</t>
  </si>
  <si>
    <t>Klant doet een aanvraag vergoeding scholing. NIWO opleiding.</t>
  </si>
  <si>
    <t>Haile</t>
  </si>
  <si>
    <t>Berhe Woldemichael </t>
  </si>
  <si>
    <t>3011 VN</t>
  </si>
  <si>
    <t>06 53 46 63 92</t>
  </si>
  <si>
    <t>Hailemichael04@hotmail.com</t>
  </si>
  <si>
    <t xml:space="preserve">Samen met klant CV check gedaan, tekst sollicitatiebrief en gesprek besproken </t>
  </si>
  <si>
    <t>2389A</t>
  </si>
  <si>
    <t>John</t>
  </si>
  <si>
    <t>Snijders</t>
  </si>
  <si>
    <t>1960 of eerder</t>
  </si>
  <si>
    <t>Vlaardingen</t>
  </si>
  <si>
    <t>3132NT</t>
  </si>
  <si>
    <t>0618245908</t>
  </si>
  <si>
    <t>j.snijders70@upcmail.nl</t>
  </si>
  <si>
    <t xml:space="preserve">Klant heeft één examen niet behaald, 3 andere onderdelen gelukkig wel behaald. Klant doet een aanvraag voor de kosten van een herexamen. </t>
  </si>
  <si>
    <t>2589A</t>
  </si>
  <si>
    <t xml:space="preserve">Pauline </t>
  </si>
  <si>
    <t>de Doelder</t>
  </si>
  <si>
    <t>Google</t>
  </si>
  <si>
    <t xml:space="preserve">2923 EL </t>
  </si>
  <si>
    <t>0646202382</t>
  </si>
  <si>
    <t>paulinededoelder@hotmail.com</t>
  </si>
  <si>
    <t>Klant zou opleiding Schuldhulpverlening gaan doen, maar opleiding is geannuleerd. Gaat dit nu doen bij andere opleider</t>
  </si>
  <si>
    <t>Barkin</t>
  </si>
  <si>
    <t>Ozesen</t>
  </si>
  <si>
    <t>Spijkenisse</t>
  </si>
  <si>
    <t>3207MJ</t>
  </si>
  <si>
    <t>0653609584</t>
  </si>
  <si>
    <t>barkin_ozesen@hotmail.com</t>
  </si>
  <si>
    <t xml:space="preserve">WW klant, ww loopt in maart af. Scholingsnoodzaak vastgesteld alleen UWV kan opleiding niet inkopen bij aanbieder voor eind WW. Klant werk in de gehandicaptenzorg gedeeltelijk en stroomt bij start duurzaam uit. </t>
  </si>
  <si>
    <t>Louise</t>
  </si>
  <si>
    <t>Martijn</t>
  </si>
  <si>
    <t>3083DT</t>
  </si>
  <si>
    <t>06 13470533</t>
  </si>
  <si>
    <t xml:space="preserve">lo.martijn@live.com </t>
  </si>
  <si>
    <t>Klant volgde EVC traject, door onvoldoende begeleiding moest ze hiermee stoppen. Wil BBL in de kinderopvang, heb klant flyer om zich aan te melden voor voorlichting Zorg in de bieb gestuurd. Ze is geweest en kan zich een BBL met 28 uur werk, financieel niet veroorloven</t>
  </si>
  <si>
    <t>2360B</t>
  </si>
  <si>
    <t>Mahesh Kumar</t>
  </si>
  <si>
    <t>Nagesser</t>
  </si>
  <si>
    <t>Verhuur en overige zakelijke diensten - Overig verhuur en overige zakelijke diensten</t>
  </si>
  <si>
    <t>Vervoer en opslag - Personenvervoer</t>
  </si>
  <si>
    <t xml:space="preserve">UWV </t>
  </si>
  <si>
    <t>3085KG</t>
  </si>
  <si>
    <t>mkn_nagesser@live.nl</t>
  </si>
  <si>
    <t>Klant volgt opleiding Taxichauffeur en heeft 1 examen niet gehaald. Als hij dit wel haalt, heeft hij ook een baan</t>
  </si>
  <si>
    <t>Muriël Neral</t>
  </si>
  <si>
    <t>Sabajo</t>
  </si>
  <si>
    <t>3067TR</t>
  </si>
  <si>
    <t>0612384769</t>
  </si>
  <si>
    <t>m.sabajo2@kpnplanet.nl</t>
  </si>
  <si>
    <t>Klant is een binnenloper in de bieb. Mevrouw is werkend in een tijdelijk contract. Het contract loopt af per 1 mei 2025. Mevrouw werkt als verpleegkundige in het Maasstad Ziekenhuis voor 24 uur per week. Mevrouw wil een klassikale training volgen waarin ze haar computervaardigheden kan verbeteren. Dit is de reden waarom mevrouw niet in deze functie kan blijven werken. Haar functie bevat een groot deel computerwerk. Ik heb opleider Computrain geadviseerd, dit per mail toegestuurd. Afw. reactie. Wellicht komt er nog een aanvraag van deze klant. Helene pakt deze op.</t>
  </si>
  <si>
    <t>Marianne</t>
  </si>
  <si>
    <t>Vermeer</t>
  </si>
  <si>
    <t>Zuid-Beijerland</t>
  </si>
  <si>
    <t>0623956673</t>
  </si>
  <si>
    <t>mariannevermeer@outlook.com</t>
  </si>
  <si>
    <t>Klant geeft door dat ze de opleiding met succes heeft afgerond. De kennis is goed bruikbaar in haar eigen praktijk. Klant is volledig aan het werk.</t>
  </si>
  <si>
    <t>Fatima</t>
  </si>
  <si>
    <t>Versijde</t>
  </si>
  <si>
    <t>3026XB</t>
  </si>
  <si>
    <t>37A</t>
  </si>
  <si>
    <t>0687543571</t>
  </si>
  <si>
    <t>fversijde@gmail.com</t>
  </si>
  <si>
    <t>Ahmed</t>
  </si>
  <si>
    <t>Afqarshe</t>
  </si>
  <si>
    <t>Tempoteam</t>
  </si>
  <si>
    <t>2903GT</t>
  </si>
  <si>
    <t>0613922166</t>
  </si>
  <si>
    <t>afqarshe88@gmail.com</t>
  </si>
  <si>
    <t xml:space="preserve">Klant is op zoek naar werk als chauffeur. Hij heeft zijn B rijbewijs. Meneer is afkomstig uit Somalië, spreekt de Nederlandse taal. Is hoog opgeleid (elektrotechniek), maar wil snel aan het werk in het vervoer. Meneer stuurt zijn CV toe. </t>
  </si>
  <si>
    <t>Fadumo</t>
  </si>
  <si>
    <t>Mohamed</t>
  </si>
  <si>
    <t>0641586627</t>
  </si>
  <si>
    <t>fadumoahmed235@gmail.com</t>
  </si>
  <si>
    <t>Klant is op zoek naar werk in de zorg, kan ook in productie werk zijn. Mevrouw is de dochter van de heer Afqarshe. Klant stuurt haar CV naar me toe. Checken of het CV in orde is. Ik heb mevrouw verwezen naar de info bijeenkomst Zorg en Welzijn vrijdag 31 jan. 2025 in de bieb. Ook een flyer voor het Leren en Werken event op 6 maart 2025 meegegeven.</t>
  </si>
  <si>
    <t>Dakir</t>
  </si>
  <si>
    <t>afqarshaawi917@gmail.com</t>
  </si>
  <si>
    <t>Lima-Martins</t>
  </si>
  <si>
    <t>Alysia</t>
  </si>
  <si>
    <t>Sirin</t>
  </si>
  <si>
    <t>Nee - Geen Doelgroep</t>
  </si>
  <si>
    <t>HBO/WO</t>
  </si>
  <si>
    <t>3193LK</t>
  </si>
  <si>
    <t>limamartins_ka@outlook.com</t>
  </si>
  <si>
    <t>Kandidaat werkt als docent in het onderwijs en wou een  Masteropleiding Educational Needs volgen om haar vaardigheden als docent te vergroten. Momenteel heeft kandidaat een tijdelijk contract, maar verwacht wel dat dit omgezet zal worden in vast contract. Daarnaast had ik de aanvraag afgewezen, omdat het om een master opleiding gaat (dit had ik al aangegeven, voordat ik wist dat we de aanvragen van vorig jaar hoger dan mbo 4 nog wel zouden vergoeden). Daarnaast dreigt kandidaat niet haar baan te verliezen</t>
  </si>
  <si>
    <t>Koole</t>
  </si>
  <si>
    <t>Leendert</t>
  </si>
  <si>
    <t>MBO 3</t>
  </si>
  <si>
    <t>activatiecoach gemeente</t>
  </si>
  <si>
    <t>3011AJ</t>
  </si>
  <si>
    <t>aktiefkoole@gmail.com</t>
  </si>
  <si>
    <t>Gezien interesse kandidaat gewezen op  Groepshulptraject in de kinderopvang Informatiebijeenkomst 20 januari 2025. Hij zou hier nog over nadenken en mij laten weten of hij hier interesse op. Klant heeft mij op 16 januari laten weten toch af te zien van de gehele aanvraag. Daarbij gaf hij het volgende aan:"Toch moet ik constateren dat het niet mijn doelgroep is . En de baan waar ik naar toe zou werken veel ste ingrijpend is om te combineren met het ouderschap. Na overleg te hebben gehad met mijn activerings Coach heb ik dan ook besloten om dit niet te gaan."</t>
  </si>
  <si>
    <t>Kasmi</t>
  </si>
  <si>
    <t>Othman</t>
  </si>
  <si>
    <t>Bouw</t>
  </si>
  <si>
    <t>via scholingsvoucher 010</t>
  </si>
  <si>
    <t>3027EP</t>
  </si>
  <si>
    <t>o_kasmi@hotmail.com</t>
  </si>
  <si>
    <t>Kandidaat is zelfstandige en verdient 70 euro per uur. Hij dreigt niet zijn baan/opdracht te verliezen. Zijn aanvraag ging om zijn kansen op de arbeidsmarkt te verbreden. Aanvraag afgewezen op het feit dat hij 70 euro per uurt verdient en hij een aanvraag doet voor een opleiding op hbo niveau (dit had ik al aangegeven, voordat ik wist dat we de aanvragen van vorig jaar hoger dan mbo 4 nog wel zouden vergoeden)</t>
  </si>
  <si>
    <t>Khabza</t>
  </si>
  <si>
    <t>Amal</t>
  </si>
  <si>
    <t>MBO 4</t>
  </si>
  <si>
    <t>jobcoach gemeente</t>
  </si>
  <si>
    <t xml:space="preserve">Rotterdam </t>
  </si>
  <si>
    <t>3077HB</t>
  </si>
  <si>
    <t>0681964084</t>
  </si>
  <si>
    <t>amal992@hotmail.com</t>
  </si>
  <si>
    <t>Kandidaat wilt graag BBL MBO 4opleiding volgen tot tandartsassistent via capabel. Alle documenten heeft zij compleet, maar heeft tot op heden nog geen stage/werkplek gevonden. Zodra zij deze heeft gevonden wordt de aanvraag ingebracht bij de adviescommissie.</t>
  </si>
  <si>
    <t>Hanley</t>
  </si>
  <si>
    <t>Marionella</t>
  </si>
  <si>
    <t>werkcoach gemeente en lwl</t>
  </si>
  <si>
    <t>3079BG</t>
  </si>
  <si>
    <t>marionella@live.nl</t>
  </si>
  <si>
    <t>ja, met ondersteuning</t>
  </si>
  <si>
    <t>Kandidaat wilt graag Data analist thuisstudie NHA op niv 3&amp;4 MBO volgen, documenten zijn nog niet compleet. Dient eerst bij eerstverantwoordelijke na te gaan of er mogelijkheden daar zijn en/of ze akkoord krijgt voor het volgen van de opleiding. on hold tot kandidaat terugkoppeling geeft.</t>
  </si>
  <si>
    <t>Fortes</t>
  </si>
  <si>
    <t>Keanu</t>
  </si>
  <si>
    <t>3038AX</t>
  </si>
  <si>
    <t>3A</t>
  </si>
  <si>
    <t>keanu.fortes@gmail.com</t>
  </si>
  <si>
    <t xml:space="preserve">ja </t>
  </si>
  <si>
    <t>Kandidaat is net aan het werk als marketeer. Hij heeft alleen een VWO diploma. Hij is erg geïnteresseerd om Fullstack IT opleiding te volgen bij Educloud. Na kandidaat gesproken te hebben, hem gevraagd om een aantal dingen in zijn aanvraag te wijzigen. Tot op heden nog geen antwoord vernomen van staat on hold tot alles compleet is.</t>
  </si>
  <si>
    <t>Perez</t>
  </si>
  <si>
    <t>Yohanna</t>
  </si>
  <si>
    <t>via werkgever</t>
  </si>
  <si>
    <t>3075MP</t>
  </si>
  <si>
    <t>0614767506</t>
  </si>
  <si>
    <t>sweetyoyo2019@gmail.com</t>
  </si>
  <si>
    <t>Kandidaat werkt naast dat zij in loondienst is ook als zzp'er in de thuiszorg. Haar boeken zouden vergoed worden door haar werkgever en werkgever heeft dit nog steeds niet gedaan. Hierdoor wilt kandidaat niet beginnen met de opleiding. Opleiding start opnieuw in september. ZIj ziet af van de aanvraag op dit moment en neemt zelf tegen die tijd contact met mij opnieuw op.</t>
  </si>
  <si>
    <t>Hamshou</t>
  </si>
  <si>
    <t>Kosai</t>
  </si>
  <si>
    <t>contactpersoon gemeente</t>
  </si>
  <si>
    <t>3025HX</t>
  </si>
  <si>
    <t>kosaihamshou94@gmail.com</t>
  </si>
  <si>
    <t>Kandidaat wilt graag een opleiding volgen voor tandtechnicus. Telefonisch gesproken en gemaild wat nog aangeleverd dient te worden. Staat on hold nog niks vernomen van kandidaat</t>
  </si>
  <si>
    <t>Bouazzoug</t>
  </si>
  <si>
    <t>Ilyas</t>
  </si>
  <si>
    <t>3068pz</t>
  </si>
  <si>
    <t>Ilyasbouazzoug@gmail.com</t>
  </si>
  <si>
    <t>Kandidaat heeft zich onlangs ingeschreven voor de opleiding Begeleider Maatschappelijke Zorg. Heeft op dit moment nog recht op 6 maanden studiefinanciering. Geeft aan dat hij niet beschikt over voldoende financiele middelen om essentiële benodigdheden, zoals een laptop en studiemateriaal. Aangegeven dat wij geen laptop ed vergoeden. Daarnaast heeft meneer nog recht op studiefinanciering en dat wij niet halverwege een opleiding kunnen vergoeden.</t>
  </si>
  <si>
    <t>Verleun</t>
  </si>
  <si>
    <t>Benno</t>
  </si>
  <si>
    <t>MBO 2</t>
  </si>
  <si>
    <t>3011XB</t>
  </si>
  <si>
    <t>bennoverleun@gmail.com</t>
  </si>
  <si>
    <t>Kandidaat heeft zich eind vorig jaar via een uitzendbureau aangemeld om een cursus busschauffeur te volgen, hij heeft hier ook voor een contract al getekend. Meneer wou graag weten of wij dit kunnen vergoeden. Gezien hij na het behalen van de papieren wel al werk krijgt via het uitzendbureau, maar dan maandelijks wordt er een bepaald bedrag ingehouden. Aangegeven dat hij al is begonnen en daarom dat wij niks kunnen betekenen en ook UWV kan hem hierin niet in tegemoet komen, want hij heeft al een contract met het uitzendbureau getekend.</t>
  </si>
  <si>
    <t>Jaylene</t>
  </si>
  <si>
    <t>3085ZA</t>
  </si>
  <si>
    <t>Jay.lene@live.nl</t>
  </si>
  <si>
    <t>Ritfeld</t>
  </si>
  <si>
    <t>Elgin</t>
  </si>
  <si>
    <t>3124bv</t>
  </si>
  <si>
    <t>31642570695</t>
  </si>
  <si>
    <t>elf3ld@gmail.com</t>
  </si>
  <si>
    <t>Kandidaat is aangemeld door UWV adviseur. UWV Kon geen scholingsbudget voor kandidaat inzetten ivm einde WW. WSP collega Benito heeft contacten met verschillende opleiders/werkgevers. Kandidaat is hierop gewezen en doet daarom een aanvraag. Aantal documenten zijn al aangeleverd, wacht nu op offerte.</t>
  </si>
  <si>
    <t>Stjeward</t>
  </si>
  <si>
    <t>Eurmirel</t>
  </si>
  <si>
    <t>3012CH</t>
  </si>
  <si>
    <t>0614897119</t>
  </si>
  <si>
    <t>e_stjeward@hotmail.com</t>
  </si>
  <si>
    <t>Kandidaat wou Data Engineering Bootcamp - Group - Virtual classroom(incl. internship) volgen. Deze is afgewezen door UWV, omdat startdatum ligt na einddatum WW. Even later heeft kandidaat toch voor een andere opleiding gekozen en was dit wel mogelijk met scholingsbudget van UWV</t>
  </si>
  <si>
    <t>Rodriquez</t>
  </si>
  <si>
    <t>Leonidas</t>
  </si>
  <si>
    <t>3061NS</t>
  </si>
  <si>
    <t>0683709578</t>
  </si>
  <si>
    <t>leony4022@gmail.com</t>
  </si>
  <si>
    <t>Kandidaat is zelfstandige als huishoudelijke ondersteuning, door lichamelijke klachten neemt ze heel weinig opdrachten aan. Graag wilt ze zich omscholen als planner in de zorg. Hiervoor wilt kandidaat haar computer vaardigheden verbeteren, een excel cursus volgen en een cursus nedap ons volgen. Heb kandidaat doorverwezen voor gratis computerlessen bij de bibliotheek. DIt volgt zij nu en neemt weer contact met mij op, wanneer zij vervolgstappen wilt zetten.</t>
  </si>
  <si>
    <t>Jose</t>
  </si>
  <si>
    <t>dos Santos</t>
  </si>
  <si>
    <t>werkcoach gemee</t>
  </si>
  <si>
    <t>3053BK</t>
  </si>
  <si>
    <t>rookvrij1972@gmail.com</t>
  </si>
  <si>
    <t>Kandidaat wilt graag een opleiding volgen voor maritiem officier alle schepen, de opleiding kost 13000 euro. Kandidaat is opzoek naar een werkgever die de betaling kan doen. Gemeente geeft hem geen scholingsbudget, maar heeft doorverwezen naar ons. Al zouden wij de 5000 euro vergoeden, dan is 8000 euro teveel voor meneer, zijn cv en verhaal doorgestuurd naar wsp voor eventuele mogelijkheden.</t>
  </si>
  <si>
    <t>Hawa</t>
  </si>
  <si>
    <t>Jalibah</t>
  </si>
  <si>
    <t>0686292311</t>
  </si>
  <si>
    <t>hawajalibah68@gmail.com</t>
  </si>
  <si>
    <t>Kandidaat was binnenloper en wou advies over solliciteren, is opzoek naar werk in de detailhandel. Geeft aan niet echt computervaardig te zijn en heeft ondersteuning nodig bij het maken van een cv en motivatiebrief. Gezien kandidaat een pwet uitkering ontvangt haar doorverwezen naar haar werkcoach om haar aan te laten melden bij hallowerk voor ondersteuning.</t>
  </si>
  <si>
    <t>Rakib</t>
  </si>
  <si>
    <t>Biswas</t>
  </si>
  <si>
    <t>Zuidplein</t>
  </si>
  <si>
    <t>+31623962494</t>
  </si>
  <si>
    <t>rakib.biswas.scm@gmail.com</t>
  </si>
  <si>
    <t>Kandidaat is binnengelopen bij Zuidplein heeft een Master Supply Chain Management gedaan. Is sindsdien opzoek naar werk hierin maar kan geen baan vinden in deze richting. Hij spreekt ook niet de Nederlandse taal, wilt dit wel leren maar wilt  eerst werk vinden. Heb zijn CV doorgestuurd naar de collega's WSP</t>
  </si>
  <si>
    <t>Arun</t>
  </si>
  <si>
    <t>Bahar</t>
  </si>
  <si>
    <t>Handel - Autohandel en -reparatie</t>
  </si>
  <si>
    <t>werkcoach gemeente</t>
  </si>
  <si>
    <t>3014LN</t>
  </si>
  <si>
    <t>06-12904965</t>
  </si>
  <si>
    <t>arunbahar@yahoo.com</t>
  </si>
  <si>
    <t>Werkcoach van kandidaat heeft in oktober 2024 stukken aangeleverd, maar niet compleet. Heeft 2 maanden daarna in december nog een document geleverd. Kandidaat op 7 januari opgepakt en 13 januari telefonisch kunnen bereiken, aangegeven dat er nog een aantal dingen aangepast dienen te worden aan de offerte en dat de gemeente nog een officiele afwijzing moet geven dat zij de opleiding niet kunnen betalen. Mail opgesteld, maar vergeten te verzenden. Op 31 januari heb ik kandidaat gelijk gebeld en mijn excuses aangeboden en als nog de mail gestuurd. Kandidaat was niet boos en gaf aan dat hij 4 januari een afspraak had met zijn werkcoach en dit zou regelen. Werkcoach heeft boos opgebeld op en gaf aan een klacht in te dienen omdat alles te lang duurde. Dit allemaal doorgegeven aan Vasgen.</t>
  </si>
  <si>
    <t>Akke</t>
  </si>
  <si>
    <t>Schotanus</t>
  </si>
  <si>
    <t>Website</t>
  </si>
  <si>
    <t>3061VM</t>
  </si>
  <si>
    <t>06 29354636</t>
  </si>
  <si>
    <t>ajschotanus1963@gamil.com</t>
  </si>
  <si>
    <t>Dame komt uit de administratie maar komt daar niet aan de bak. Gaat zelf bij winkels binnenstappen en inschrijven bij verschillende thuiszorgorganisaties en haar CV op Hallo errk zetten. Na maand opnieuw contact over SvZ</t>
  </si>
  <si>
    <t>Miroslav</t>
  </si>
  <si>
    <t>Malivukovic</t>
  </si>
  <si>
    <t>Handel - Groothandel en handelsbemiddeling</t>
  </si>
  <si>
    <t>Weco Gem. Rotterdam</t>
  </si>
  <si>
    <t>3061VR</t>
  </si>
  <si>
    <t>06 23870991</t>
  </si>
  <si>
    <t>mmalivukovic@hotmail.com</t>
  </si>
  <si>
    <t>P-Wetter komt uit magazijnmedewerker, heeft opleiding MBO-3 Detailhandel. Wil imscholen naar Elektro. Gaat 6 mrt naar Banenmarkt en ik ga op zoek via SBB</t>
  </si>
  <si>
    <t>Onica</t>
  </si>
  <si>
    <t>Tol</t>
  </si>
  <si>
    <t>3026HM</t>
  </si>
  <si>
    <t>186B</t>
  </si>
  <si>
    <t>0685799151</t>
  </si>
  <si>
    <t>onicapimpel26@gmail.com</t>
  </si>
  <si>
    <t>Klant is aangemeld voor het Schakel traject Welslagen richting de zorg</t>
  </si>
  <si>
    <t>Elisabeth</t>
  </si>
  <si>
    <t>Pires</t>
  </si>
  <si>
    <t>3012XW</t>
  </si>
  <si>
    <t>06-33926165</t>
  </si>
  <si>
    <t>bettyprires1973@gmail.com</t>
  </si>
  <si>
    <t>Klant is aangemeld voor het Schakeltraject Welslagen richting de zorg. Mis nog adviesgesprek en copy ID</t>
  </si>
  <si>
    <t>Aldenir</t>
  </si>
  <si>
    <t xml:space="preserve">Martins Araujo </t>
  </si>
  <si>
    <t>3053VC</t>
  </si>
  <si>
    <t>21A</t>
  </si>
  <si>
    <t>06 26988573</t>
  </si>
  <si>
    <t>Denir1401@hotmail.com</t>
  </si>
  <si>
    <t>Klant is aangemeld voor het Schakeltraject Welslagen richting Zorg. Mis nog copy ID</t>
  </si>
  <si>
    <t>Yousra</t>
  </si>
  <si>
    <t>Loukil</t>
  </si>
  <si>
    <t>3071AP</t>
  </si>
  <si>
    <t>06-49567000</t>
  </si>
  <si>
    <t>y.loukil@gmail.com</t>
  </si>
  <si>
    <t>Klant werkte als ZZP Ambulant Woonbegeleider, is volledig gestopt ivm risico op burn-out. Heeft baangarantie bij nieuwe Werkgever in loondienst.</t>
  </si>
  <si>
    <t>Rokan</t>
  </si>
  <si>
    <t>Alo</t>
  </si>
  <si>
    <t>WSPR</t>
  </si>
  <si>
    <t>3082BG</t>
  </si>
  <si>
    <t>439A</t>
  </si>
  <si>
    <t>rokanalo92@gmail.com</t>
  </si>
  <si>
    <t>Klant is aangemeld voor Traject Kraamzorg vanuit WSPR</t>
  </si>
  <si>
    <t>Shaidimara</t>
  </si>
  <si>
    <t>Castillo</t>
  </si>
  <si>
    <t>3085GM</t>
  </si>
  <si>
    <t>24D</t>
  </si>
  <si>
    <t>06-84481294</t>
  </si>
  <si>
    <t>shaidy8mara@msn.com</t>
  </si>
  <si>
    <t>Chakira</t>
  </si>
  <si>
    <t>Infante Hidalgo</t>
  </si>
  <si>
    <t>3024CD</t>
  </si>
  <si>
    <t>#67</t>
  </si>
  <si>
    <t xml:space="preserve"> 06-47017948</t>
  </si>
  <si>
    <t xml:space="preserve"> chakira.hidalgo@gmail.com</t>
  </si>
  <si>
    <t>Klant is aangemeld voor het Schakeltraject Welslagen richting de Zorg</t>
  </si>
  <si>
    <t>2361A</t>
  </si>
  <si>
    <t>Souleyka</t>
  </si>
  <si>
    <t>Farah Weirah</t>
  </si>
  <si>
    <t>Verhuur en overige zakelijke diensten - Reisbranche</t>
  </si>
  <si>
    <t>3082DM</t>
  </si>
  <si>
    <t>48C</t>
  </si>
  <si>
    <t>0624746889</t>
  </si>
  <si>
    <t>proudmother85@hotmail.com</t>
  </si>
  <si>
    <t>Klant doet opleiding voor grondstewardess en moet 2 vakken herkansen; in aanvulling op eerdere offerte FEDU156247</t>
  </si>
  <si>
    <t>Fishatsion</t>
  </si>
  <si>
    <t>Tesfalem</t>
  </si>
  <si>
    <t>06-87520950</t>
  </si>
  <si>
    <t>fishtesfu379@gmail.com</t>
  </si>
  <si>
    <t>Sociale Partner, Jovienne</t>
  </si>
  <si>
    <t>Binnenloper; 2x gesproken. 6x gezakt voor vrachtwagenrijbewijs. Heeft vast contract bij Aldi. Doorverwezen naar Jovienne voor loopbaangesprekken</t>
  </si>
  <si>
    <t>Tema</t>
  </si>
  <si>
    <t>Alsakni</t>
  </si>
  <si>
    <t>3026VL</t>
  </si>
  <si>
    <t>9H</t>
  </si>
  <si>
    <t>0614538410</t>
  </si>
  <si>
    <t>hayat123hayat0000@gmail.com</t>
  </si>
  <si>
    <t>2570A</t>
  </si>
  <si>
    <t>Stefanie</t>
  </si>
  <si>
    <t>van Loon</t>
  </si>
  <si>
    <t>uwv</t>
  </si>
  <si>
    <t>Rhoon</t>
  </si>
  <si>
    <t>3161KR</t>
  </si>
  <si>
    <t>0619530440</t>
  </si>
  <si>
    <t>mvrvanloon88@outlook.com</t>
  </si>
  <si>
    <t>Aanvraag 2024, klant kwam onverwacht voor extra kosten te staan. Overleg met Bianca besloten deze alsnog te vergoeden</t>
  </si>
  <si>
    <t>Calvin</t>
  </si>
  <si>
    <t>Bansi</t>
  </si>
  <si>
    <t>Albeda College</t>
  </si>
  <si>
    <t>3067LE</t>
  </si>
  <si>
    <t>calvinbansi@gmail.com</t>
  </si>
  <si>
    <t>Aanvraag praktijkverklaring route techniek</t>
  </si>
  <si>
    <t>Justin</t>
  </si>
  <si>
    <t>van Geemert</t>
  </si>
  <si>
    <t>3039DJ</t>
  </si>
  <si>
    <t>justin.v.geemert@hotmail.com</t>
  </si>
  <si>
    <t>Rijorden</t>
  </si>
  <si>
    <t>Benardina</t>
  </si>
  <si>
    <t>Capelle aan den IJssel</t>
  </si>
  <si>
    <t>2906VJ</t>
  </si>
  <si>
    <t>rijorden_bernadina@hotmail.com</t>
  </si>
  <si>
    <t>Jolanta</t>
  </si>
  <si>
    <t>Tyman</t>
  </si>
  <si>
    <t>3073NM</t>
  </si>
  <si>
    <t>smultasek9@gmail.com</t>
  </si>
  <si>
    <t>Kasja</t>
  </si>
  <si>
    <t>Flis</t>
  </si>
  <si>
    <t>3086CJ</t>
  </si>
  <si>
    <t>83c</t>
  </si>
  <si>
    <t>fionka75@gmail.com</t>
  </si>
  <si>
    <t>Bruno</t>
  </si>
  <si>
    <t>Varela Lopes</t>
  </si>
  <si>
    <t>Netwerk</t>
  </si>
  <si>
    <t>3071XL</t>
  </si>
  <si>
    <t>42b</t>
  </si>
  <si>
    <t>0626527910</t>
  </si>
  <si>
    <t>Brunovarelalopes@hotmail.com</t>
  </si>
  <si>
    <t>Aanvraag vergoeding opleiding fitness-instructeur. Klant is werkende en verdient meer dan de norm-bedrag.</t>
  </si>
  <si>
    <t>Roy</t>
  </si>
  <si>
    <t>Khusial</t>
  </si>
  <si>
    <t>Industrie - Chemische, voedings- en genotmiddelenindustrie</t>
  </si>
  <si>
    <t>3069WH</t>
  </si>
  <si>
    <t>0616357070</t>
  </si>
  <si>
    <t>sealionenterprise@hotmail.com</t>
  </si>
  <si>
    <t>Aanvraag vergoeding MVK opleiding. Klant heeft max WW bereikt en geeft aan meer dan de norm te verdienen???</t>
  </si>
  <si>
    <t>Metin</t>
  </si>
  <si>
    <t>Cali</t>
  </si>
  <si>
    <t>3074PC</t>
  </si>
  <si>
    <t>33A</t>
  </si>
  <si>
    <t>0657682288</t>
  </si>
  <si>
    <t xml:space="preserve">metin68.com@icloud.com </t>
  </si>
  <si>
    <t>Meneer heeft aanvraag bijstand ingediend. Omdat dit nog niet is toegewezen, kan de gemeente geen Reintegratiemiddelen inzetten</t>
  </si>
  <si>
    <t>2163A</t>
  </si>
  <si>
    <t>Yurii</t>
  </si>
  <si>
    <t>Hanenko</t>
  </si>
  <si>
    <t>3068AV</t>
  </si>
  <si>
    <t>141B</t>
  </si>
  <si>
    <t>97032174020</t>
  </si>
  <si>
    <t>gti2007ura@gmail.com</t>
  </si>
  <si>
    <t>Voor meneer is alles misgegaan met 2e aanvraag traject bij Jobstap. Vandaar dat dit verlaat is; Oekraïner met auditieve beperking die begeleiding nodig heeft</t>
  </si>
  <si>
    <t>Sandra</t>
  </si>
  <si>
    <t>Ndonfunsu</t>
  </si>
  <si>
    <t>3023XE</t>
  </si>
  <si>
    <t>06 86084637</t>
  </si>
  <si>
    <t>ndonfunsu_2@hotmail.com</t>
  </si>
  <si>
    <t>Klant is aangemeld voor Schakeltraject Welslagen in de Zorg</t>
  </si>
  <si>
    <t>Loubak</t>
  </si>
  <si>
    <t>Omar</t>
  </si>
  <si>
    <t>3035VJ</t>
  </si>
  <si>
    <t>5E</t>
  </si>
  <si>
    <t>06-48819080</t>
  </si>
  <si>
    <t>loubak@live.nl</t>
  </si>
  <si>
    <t>Aanvraag afgewezen: brandwacht is niet kansrijk in de regio</t>
  </si>
  <si>
    <t>Darja</t>
  </si>
  <si>
    <t>Prudikova</t>
  </si>
  <si>
    <t>3034KN</t>
  </si>
  <si>
    <t>06-29517627</t>
  </si>
  <si>
    <t>Darjaprudnikova@outlook.com</t>
  </si>
  <si>
    <t>Nee</t>
  </si>
  <si>
    <t>Aanvraag afgewezen: e-commerce medewerker is niet kansrijk; zowel landelijk als regionaal</t>
  </si>
  <si>
    <t>Carmen</t>
  </si>
  <si>
    <t>Hageman</t>
  </si>
  <si>
    <t>ja - Doelgroep RMT</t>
  </si>
  <si>
    <t>Registratienummer</t>
  </si>
  <si>
    <t>Bieb of Zuidplein</t>
  </si>
  <si>
    <t>Behandelingswaardig</t>
  </si>
  <si>
    <t>In behandeling</t>
  </si>
  <si>
    <t>Doorlooptijd in dagen (aanmelding tot mail inkoop)</t>
  </si>
  <si>
    <t>EVP moment instroom</t>
  </si>
  <si>
    <t>Opleidingsniveau</t>
  </si>
  <si>
    <t>Sector huidig of laatste beroep</t>
  </si>
  <si>
    <t>Week nr datum aanmelding</t>
  </si>
  <si>
    <t>Maand nr datum aanmelding</t>
  </si>
  <si>
    <t>Jaar datum aanmelding</t>
  </si>
  <si>
    <t>Ja</t>
  </si>
  <si>
    <t>Onderwijs/kinderopvang</t>
  </si>
  <si>
    <t>Zorg &amp; Welzijn</t>
  </si>
  <si>
    <t>Techniek (ICT)</t>
  </si>
  <si>
    <t>Nee - Alleen informatie</t>
  </si>
  <si>
    <t>Haven/Logistiek</t>
  </si>
  <si>
    <t>Afgerond met werk</t>
  </si>
  <si>
    <t>Industrie – Bouw</t>
  </si>
  <si>
    <t>Sociale partner</t>
  </si>
  <si>
    <t>Energietransitie</t>
  </si>
  <si>
    <t>Veiligheid</t>
  </si>
  <si>
    <t>AG</t>
  </si>
  <si>
    <t>Aida</t>
  </si>
  <si>
    <t>Tessa</t>
  </si>
  <si>
    <t>Openbaar vervoer</t>
  </si>
  <si>
    <t>Minder dan €35 bruto per uur</t>
  </si>
  <si>
    <t>Verhuur en overige zakelijke diensten - Uitzendbureaus en arbeidsbemiddeling</t>
  </si>
  <si>
    <t>Anouk</t>
  </si>
  <si>
    <t xml:space="preserve">Agrarisch </t>
  </si>
  <si>
    <t>Digitalisering</t>
  </si>
  <si>
    <t>Achternaam Klant</t>
  </si>
  <si>
    <t>Adviseur</t>
  </si>
  <si>
    <t>Inkoopummer</t>
  </si>
  <si>
    <t>Datum mail verzonden naar inkoop</t>
  </si>
  <si>
    <t>Toelichting mail verzonden naar inkoop</t>
  </si>
  <si>
    <t>Naam opleider</t>
  </si>
  <si>
    <t>Soort</t>
  </si>
  <si>
    <t>BTW Bedrag</t>
  </si>
  <si>
    <t>Naar welke sector er wordt omgeschoold</t>
  </si>
  <si>
    <t>Startdatum opleiding/ traject</t>
  </si>
  <si>
    <t>Einddatum opleidings traject</t>
  </si>
  <si>
    <t>Certificaat/Diploma check datum</t>
  </si>
  <si>
    <t>Presentielijst Ja/Nee/NVT</t>
  </si>
  <si>
    <t>ESF proof Ja/Uitzondering</t>
  </si>
  <si>
    <t>ESF proof uitzondering toelichting</t>
  </si>
  <si>
    <t>Opmerkingen</t>
  </si>
  <si>
    <t>Week nr datum mail naar inkoop</t>
  </si>
  <si>
    <t>Maand nr datum mail naar inkoop</t>
  </si>
  <si>
    <t>Jaar datum mail naar inkoop</t>
  </si>
  <si>
    <t>Monitor</t>
  </si>
  <si>
    <t>Datum bespreken toetsingscommissie</t>
  </si>
  <si>
    <t>Datum interventie</t>
  </si>
  <si>
    <t>Vrij</t>
  </si>
  <si>
    <t>Uitzondering</t>
  </si>
  <si>
    <t>Scholing functiegerichte vaardigheidstraining</t>
  </si>
  <si>
    <t>Scholing naar beroep of functie</t>
  </si>
  <si>
    <t>Maatwerk</t>
  </si>
  <si>
    <t>MBO praktijkleren Verklaring</t>
  </si>
  <si>
    <t>voor meer cellen, aub, de cellen (de hele rij) verder naar beneden doortrekken</t>
  </si>
  <si>
    <t>M/V</t>
  </si>
  <si>
    <t>Naar welke sector wordt er omgeschoold</t>
  </si>
  <si>
    <t>Brutto inkomen (exclusief vakantiegeld)</t>
  </si>
  <si>
    <t>Naar welke EVP Doorverwezen</t>
  </si>
  <si>
    <t>Bieb</t>
  </si>
  <si>
    <t>Circulaire economie</t>
  </si>
  <si>
    <t>MBO praktijkleren Certificaat</t>
  </si>
  <si>
    <t>Conny</t>
  </si>
  <si>
    <t>Verwijzer Bonden</t>
  </si>
  <si>
    <t>MBO praktijkleren Diploma</t>
  </si>
  <si>
    <t>NVT</t>
  </si>
  <si>
    <t>Oekraïners</t>
  </si>
  <si>
    <t>Verwijzer Gemeenten</t>
  </si>
  <si>
    <t>Verwijzer UWV</t>
  </si>
  <si>
    <t>Geert</t>
  </si>
  <si>
    <t>Schoolverlater</t>
  </si>
  <si>
    <t>Overig</t>
  </si>
  <si>
    <t>Statushouders</t>
  </si>
  <si>
    <t>Jovienne</t>
  </si>
  <si>
    <t>Marjolein</t>
  </si>
  <si>
    <t>Renate</t>
  </si>
  <si>
    <t>Industrie - Overige industrie</t>
  </si>
  <si>
    <t>Vervoer en opslag - Luchtvaart</t>
  </si>
  <si>
    <t>Op deze pagina staat de uitleg over de tabbladen</t>
  </si>
  <si>
    <t>De verschillende kleuren:</t>
  </si>
  <si>
    <t>Registratielijst kleur voor kolommen en tabblad</t>
  </si>
  <si>
    <t>Inkooplijst kleur voor kolommen en tabblad</t>
  </si>
  <si>
    <t>wordt automatisch gevuld op basis van berekening van andere kolommen. Je kan zelf ook invullen indien nodig</t>
  </si>
  <si>
    <t>wordt automatisch gevuld op basis van kopieren van kolommen uit registratielijst. Je kan zelf ook invullen indien nodig.</t>
  </si>
  <si>
    <t>emailadres komt meerdere keren voor in lijst. Hoogstwaarschijnlijk is deze persoon dus al bekend en kun je info overnemen.</t>
  </si>
  <si>
    <t>Bijzondere kolommen:</t>
  </si>
  <si>
    <t>Ja/Nee kolom die aangeeft of er meer actie nodig is dan alleen een mail/belletje. Oftewel, hij moet echt 'behandeld' worden.</t>
  </si>
  <si>
    <t>Ja/Nee kolom die aangeeft of deze registratie nog in behandeling is. Gaat automatisch op Ja zodra "Behandelingswaardig" op Ja wordt gezet en gaat dan weer automatisch op Nee zodra "Datum mail naar inkoop" is ingevuld.
 Je moet hem zelf op Nee zetten als hij niet meer in behandeling is maar er geen mail wordt verstuurd.</t>
  </si>
  <si>
    <t>ESF proof Ja/Nee/Uitzondering</t>
  </si>
  <si>
    <t>Kolom om aan te geven of het dossier ESF proof is. Er zijn uitzonderingen mogelijk, die in de kolom ernaast toegelicht kunnen worden</t>
  </si>
  <si>
    <t>weeknr</t>
  </si>
  <si>
    <t>jaar</t>
  </si>
  <si>
    <t># Aanvragen opgepakt</t>
  </si>
  <si>
    <t># Aanvragen in behandeling</t>
  </si>
  <si>
    <t># Aanvragen afgehandeld</t>
  </si>
  <si>
    <t>EUR 
ESF Proof</t>
  </si>
  <si>
    <t>EUR
niet ESF</t>
  </si>
  <si>
    <t># niet ESF Proof</t>
  </si>
  <si>
    <t>Gemiddelde doorlooptijd</t>
  </si>
  <si>
    <t>Totaal</t>
  </si>
  <si>
    <t>Eindtotaal</t>
  </si>
  <si>
    <t>verandert mee met weeknr en jaar. Als je weeknr en/of jaar leeg maakt (de cellen C1 en C2), zit er geen filter op week en/of jaar</t>
  </si>
  <si>
    <t>Naam van de klant</t>
  </si>
  <si>
    <t>Achternaam</t>
  </si>
  <si>
    <t>Doelgroep</t>
  </si>
  <si>
    <t>emailadres@mail.com</t>
  </si>
  <si>
    <t>Sector huidig of laatste beroep (werkzoekend is geen optie!!!)</t>
  </si>
  <si>
    <t>Eerstverantwoordelijke partij Peilmoment 01-01-2023</t>
  </si>
  <si>
    <t>Oekraïne</t>
  </si>
  <si>
    <t>MBO 1</t>
  </si>
  <si>
    <t>GGD</t>
  </si>
  <si>
    <t>Afgerond zonder werk of werk onbekend</t>
  </si>
  <si>
    <t>Afgebroken met werk</t>
  </si>
  <si>
    <t>Afgebroken zonder werk of werk onbekend</t>
  </si>
  <si>
    <t>MBO deelcertificaat (module)</t>
  </si>
  <si>
    <t>Praktijkcertificaat overige (VCA etc)</t>
  </si>
  <si>
    <t>Ejder</t>
  </si>
  <si>
    <t>Beroepsnoodzakelijk rijbewijs B/C/CE</t>
  </si>
  <si>
    <t>Emilie</t>
  </si>
  <si>
    <t>Frank</t>
  </si>
  <si>
    <t>Jelena</t>
  </si>
  <si>
    <t>Jelle</t>
  </si>
  <si>
    <t>Lex</t>
  </si>
  <si>
    <t>Henk</t>
  </si>
  <si>
    <t>Ingrid</t>
  </si>
  <si>
    <t>(leeg)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</si>
</sst>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
    <numFmt numFmtId="165" formatCode="_ [$€-2]\ * #,##0.00_ ;_ [$€-2]\ * \-#,##0.00_ ;_ [$€-2]\ * &quot;-&quot;??_ ;_ @_ "/>
  </numFmts>
  <fonts count="51">
    <font>
      <sz val="11"/>
      <color theme="1"/>
      <name val="Calibri"/>
      <family val="2"/>
      <scheme val="minor"/>
    </font>
    <font>
      <sz val="11"/>
      <color theme="1"/>
      <name val="Calibri"/>
      <family val="2"/>
      <scheme val="minor"/>
    </font>
    <font>
      <sz val="11"/>
      <color theme="1"/>
      <name val="Calibri"/>
      <family val="2"/>
      <scheme val="minor"/>
    </font>
    <font>
      <sz val="11"/>
      <color theme="0"/>
      <name val="Calibri"/>
      <family val="2"/>
      <scheme val="minor"/>
    </font>
    <font>
      <sz val="11"/>
      <color rgb="FF202124"/>
      <name val="Calibri"/>
      <family val="2"/>
      <scheme val="minor"/>
    </font>
    <font>
      <sz val="9"/>
      <color indexed="81"/>
      <name val="Tahoma"/>
      <family val="2"/>
    </font>
    <font>
      <b/>
      <sz val="9"/>
      <color indexed="81"/>
      <name val="Tahoma"/>
      <family val="2"/>
    </font>
    <font>
      <b/>
      <sz val="11"/>
      <name val="Calibri"/>
      <family val="2"/>
      <scheme val="minor"/>
    </font>
    <font>
      <b/>
      <sz val="11"/>
      <color theme="1"/>
      <name val="Calibri"/>
      <family val="2"/>
      <scheme val="minor"/>
    </font>
    <font>
      <sz val="11"/>
      <color rgb="FF000000"/>
      <name val="Calibri"/>
      <family val="2"/>
      <scheme val="minor"/>
    </font>
    <font>
      <u/>
      <sz val="11"/>
      <color theme="10"/>
      <name val="Calibri"/>
      <family val="2"/>
      <scheme val="minor"/>
    </font>
    <font>
      <b/>
      <sz val="9"/>
      <name val="Calibri"/>
      <family val="2"/>
      <scheme val="minor"/>
    </font>
    <font>
      <i/>
      <sz val="11"/>
      <color theme="1"/>
      <name val="Calibri"/>
      <family val="2"/>
      <scheme val="minor"/>
    </font>
    <font>
      <b/>
      <sz val="14"/>
      <color theme="1"/>
      <name val="Calibri"/>
      <family val="2"/>
      <scheme val="minor"/>
    </font>
    <font>
      <i/>
      <u/>
      <sz val="12"/>
      <color theme="1"/>
      <name val="Calibri"/>
      <family val="2"/>
      <scheme val="minor"/>
    </font>
    <font>
      <sz val="11"/>
      <color rgb="FF000000"/>
      <name val="Calibri"/>
      <family val="2"/>
    </font>
    <font>
      <sz val="11"/>
      <color rgb="FF000000"/>
      <name val="Calibri"/>
      <family val="2"/>
    </font>
    <font>
      <sz val="11"/>
      <name val="Calibri"/>
      <family val="2"/>
    </font>
    <font>
      <sz val="11"/>
      <color rgb="FF242424"/>
      <name val="Aptos Narrow"/>
    </font>
    <font>
      <sz val="11"/>
      <color rgb="FF000000"/>
      <name val="Aptos Narrow"/>
    </font>
    <font>
      <sz val="11"/>
      <color rgb="FF000000"/>
      <name val="Calibri Light"/>
      <family val="2"/>
      <scheme val="major"/>
    </font>
    <font>
      <sz val="11"/>
      <color rgb="FF000000"/>
      <name val="Calibri"/>
      <family val="2"/>
    </font>
    <font>
      <sz val="11"/>
      <name val="Calibri"/>
      <family val="2"/>
    </font>
    <font>
      <sz val="9"/>
      <color rgb="FF000000"/>
      <name val="Verdana"/>
      <family val="2"/>
    </font>
    <font>
      <u/>
      <sz val="11"/>
      <color theme="1"/>
      <name val="Calibri"/>
      <family val="2"/>
      <scheme val="minor"/>
    </font>
    <font>
      <b/>
      <sz val="11"/>
      <color rgb="FF000000"/>
      <name val="Calibri"/>
      <family val="2"/>
      <scheme val="minor"/>
    </font>
    <font>
      <sz val="11"/>
      <color rgb="FF242424"/>
      <name val="Calibri"/>
      <family val="2"/>
      <scheme val="minor"/>
    </font>
    <font>
      <sz val="11"/>
      <color rgb="FF000000"/>
      <name val="Calibri1"/>
    </font>
    <font>
      <sz val="11"/>
      <color rgb="FF000000"/>
      <name val="Calibri"/>
      <family val="2"/>
      <charset val="1"/>
    </font>
    <font>
      <sz val="11"/>
      <color rgb="FF000000"/>
      <name val="Calibri"/>
      <family val="2"/>
      <scheme val="minor"/>
    </font>
    <font>
      <sz val="12"/>
      <color theme="1"/>
      <name val="Calibri"/>
      <family val="2"/>
    </font>
    <font>
      <sz val="11"/>
      <name val="Calibri"/>
      <family val="2"/>
      <scheme val="minor"/>
    </font>
    <font>
      <sz val="9"/>
      <color rgb="FF000000"/>
      <name val="Verdana"/>
      <family val="2"/>
    </font>
    <font>
      <u/>
      <sz val="11"/>
      <color theme="10"/>
      <name val="Calibri"/>
      <family val="2"/>
    </font>
    <font>
      <sz val="11"/>
      <color theme="1"/>
      <name val="Calibri"/>
      <family val="2"/>
    </font>
    <font>
      <sz val="11"/>
      <color rgb="FF2F75B5"/>
      <name val="Calibri"/>
      <family val="2"/>
    </font>
    <font>
      <sz val="11"/>
      <color theme="1"/>
      <name val="Calibri"/>
      <family val="2"/>
      <scheme val="minor"/>
    </font>
    <font>
      <sz val="12"/>
      <color theme="1"/>
      <name val="Aptos"/>
      <family val="2"/>
      <charset val="1"/>
    </font>
    <font>
      <sz val="9"/>
      <color rgb="FF000000"/>
      <name val="Arial"/>
      <family val="2"/>
    </font>
    <font>
      <b/>
      <sz val="10"/>
      <color rgb="FFFFFFFF"/>
      <name val="Arial"/>
      <family val="2"/>
    </font>
    <font>
      <b/>
      <sz val="11"/>
      <color rgb="FFFFFFFF"/>
      <name val="Calibri"/>
      <family val="2"/>
      <scheme val="minor"/>
    </font>
    <font>
      <sz val="11"/>
      <color rgb="FFFF0000"/>
      <name val="Calibri"/>
      <family val="2"/>
      <scheme val="minor"/>
    </font>
    <font>
      <sz val="11"/>
      <color rgb="FFFF0000"/>
      <name val="Calibri"/>
      <family val="2"/>
      <scheme val="minor"/>
    </font>
    <font>
      <b/>
      <sz val="11"/>
      <color rgb="FF000000"/>
      <name val="Calibri"/>
      <family val="2"/>
      <scheme val="minor"/>
    </font>
    <font>
      <sz val="11"/>
      <color rgb="FFFF0000"/>
      <name val="Calibri"/>
      <family val="2"/>
    </font>
    <font>
      <sz val="11"/>
      <color rgb="FFF56464"/>
      <name val="Calibri"/>
      <family val="2"/>
      <scheme val="minor"/>
    </font>
    <font>
      <sz val="9"/>
      <color rgb="FF000000"/>
      <name val="Arial"/>
      <family val="2"/>
      <charset val="1"/>
    </font>
    <font>
      <sz val="9"/>
      <color theme="1"/>
      <name val="Verdana"/>
      <family val="2"/>
      <charset val="1"/>
    </font>
    <font>
      <sz val="9"/>
      <color rgb="FF242424"/>
      <name val="Arial"/>
      <family val="2"/>
    </font>
    <font>
      <sz val="11"/>
      <name val="Calibri"/>
      <family val="2"/>
      <charset val="1"/>
    </font>
    <font>
      <sz val="9"/>
      <color theme="1"/>
      <name val="Arial"/>
      <family val="2"/>
    </font>
  </fonts>
  <fills count="15">
    <fill>
      <patternFill patternType="none"/>
    </fill>
    <fill>
      <patternFill patternType="gray125"/>
    </fill>
    <fill>
      <patternFill patternType="solid">
        <fgColor rgb="FFFF0000"/>
        <bgColor indexed="64"/>
      </patternFill>
    </fill>
    <fill>
      <patternFill patternType="solid">
        <fgColor rgb="FFF79999"/>
        <bgColor indexed="64"/>
      </patternFill>
    </fill>
    <fill>
      <patternFill patternType="solid">
        <fgColor rgb="FFFFF2CC"/>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0070C0"/>
        <bgColor rgb="FF000000"/>
      </patternFill>
    </fill>
    <fill>
      <patternFill patternType="solid">
        <fgColor theme="4" tint="0.79998168889431442"/>
        <bgColor indexed="64"/>
      </patternFill>
    </fill>
    <fill>
      <patternFill patternType="solid">
        <fgColor rgb="FFF56464"/>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FF"/>
        <bgColor indexed="64"/>
      </patternFill>
    </fill>
  </fills>
  <borders count="36">
    <border>
      <left/>
      <right/>
      <top/>
      <bottom/>
      <diagonal/>
    </border>
    <border>
      <left style="medium">
        <color rgb="FFFF0000"/>
      </left>
      <right style="medium">
        <color rgb="FFFF0000"/>
      </right>
      <top style="medium">
        <color rgb="FFFF0000"/>
      </top>
      <bottom style="medium">
        <color rgb="FFFF0000"/>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medium">
        <color rgb="FF548235"/>
      </left>
      <right style="thick">
        <color rgb="FF548235"/>
      </right>
      <top style="medium">
        <color rgb="FF548235"/>
      </top>
      <bottom style="medium">
        <color rgb="FF548235"/>
      </bottom>
      <diagonal/>
    </border>
    <border>
      <left style="thin">
        <color theme="2" tint="-9.9948118533890809E-2"/>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bottom style="thin">
        <color theme="2" tint="-9.9948118533890809E-2"/>
      </bottom>
      <diagonal/>
    </border>
    <border>
      <left/>
      <right/>
      <top style="thin">
        <color theme="2" tint="-9.9948118533890809E-2"/>
      </top>
      <bottom style="thin">
        <color theme="2" tint="-9.9948118533890809E-2"/>
      </bottom>
      <diagonal/>
    </border>
    <border>
      <left style="medium">
        <color rgb="FF548135"/>
      </left>
      <right/>
      <top/>
      <bottom/>
      <diagonal/>
    </border>
    <border>
      <left/>
      <right style="thin">
        <color theme="2" tint="-9.9948118533890809E-2"/>
      </right>
      <top/>
      <bottom style="thin">
        <color theme="2" tint="-9.9948118533890809E-2"/>
      </bottom>
      <diagonal/>
    </border>
    <border>
      <left style="medium">
        <color rgb="FF548135"/>
      </left>
      <right style="thick">
        <color rgb="FF548135"/>
      </right>
      <top style="medium">
        <color rgb="FF548135"/>
      </top>
      <bottom style="medium">
        <color rgb="FF548135"/>
      </bottom>
      <diagonal/>
    </border>
    <border>
      <left/>
      <right style="thin">
        <color theme="2" tint="-9.9948118533890809E-2"/>
      </right>
      <top style="thin">
        <color theme="2" tint="-9.9948118533890809E-2"/>
      </top>
      <bottom/>
      <diagonal/>
    </border>
    <border>
      <left style="thin">
        <color rgb="FF548235"/>
      </left>
      <right style="thin">
        <color rgb="FF548235"/>
      </right>
      <top style="thin">
        <color rgb="FF548235"/>
      </top>
      <bottom style="thin">
        <color rgb="FF548235"/>
      </bottom>
      <diagonal/>
    </border>
    <border>
      <left style="thin">
        <color theme="2" tint="-9.9948118533890809E-2"/>
      </left>
      <right/>
      <top/>
      <bottom style="thin">
        <color theme="2" tint="-9.9948118533890809E-2"/>
      </bottom>
      <diagonal/>
    </border>
    <border>
      <left style="thin">
        <color theme="2"/>
      </left>
      <right style="thin">
        <color theme="2"/>
      </right>
      <top style="thin">
        <color theme="2"/>
      </top>
      <bottom style="thin">
        <color theme="2"/>
      </bottom>
      <diagonal/>
    </border>
    <border>
      <left/>
      <right/>
      <top/>
      <bottom style="thin">
        <color theme="2" tint="-9.9948118533890809E-2"/>
      </bottom>
      <diagonal/>
    </border>
    <border>
      <left style="thin">
        <color rgb="FF000000"/>
      </left>
      <right style="thin">
        <color rgb="FF000000"/>
      </right>
      <top style="thin">
        <color rgb="FF000000"/>
      </top>
      <bottom/>
      <diagonal/>
    </border>
    <border>
      <left style="thin">
        <color theme="2"/>
      </left>
      <right style="thin">
        <color theme="2"/>
      </right>
      <top style="thin">
        <color theme="2"/>
      </top>
      <bottom/>
      <diagonal/>
    </border>
    <border>
      <left style="medium">
        <color theme="9" tint="-0.24994659260841701"/>
      </left>
      <right style="thick">
        <color theme="9" tint="-0.24994659260841701"/>
      </right>
      <top style="medium">
        <color theme="9" tint="-0.24994659260841701"/>
      </top>
      <bottom style="medium">
        <color theme="9" tint="-0.24994659260841701"/>
      </bottom>
      <diagonal/>
    </border>
    <border>
      <left style="thin">
        <color rgb="FF000000"/>
      </left>
      <right style="thin">
        <color rgb="FF000000"/>
      </right>
      <top style="thin">
        <color rgb="FF000000"/>
      </top>
      <bottom style="thin">
        <color rgb="FF000000"/>
      </bottom>
      <diagonal/>
    </border>
    <border>
      <left/>
      <right style="thick">
        <color rgb="FF548235"/>
      </right>
      <top style="medium">
        <color rgb="FF548235"/>
      </top>
      <bottom style="medium">
        <color rgb="FF548235"/>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hair">
        <color rgb="FFFFBDBD"/>
      </left>
      <right style="thick">
        <color rgb="FFC65911"/>
      </right>
      <top style="hair">
        <color rgb="FFFFBDBD"/>
      </top>
      <bottom style="hair">
        <color rgb="FFFFBDBD"/>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style="medium">
        <color rgb="FFBFBFBF"/>
      </top>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
      <left style="medium">
        <color rgb="FFBFBFBF"/>
      </left>
      <right/>
      <top style="medium">
        <color rgb="FFBFBFBF"/>
      </top>
      <bottom style="medium">
        <color rgb="FFBFBFBF"/>
      </bottom>
      <diagonal/>
    </border>
    <border>
      <left style="thin">
        <color rgb="FFD0CECE"/>
      </left>
      <right style="thin">
        <color rgb="FFD0CECE"/>
      </right>
      <top style="thin">
        <color rgb="FFD0CECE"/>
      </top>
      <bottom style="thin">
        <color rgb="FFD0CECE"/>
      </bottom>
      <diagonal/>
    </border>
    <border>
      <left style="medium">
        <color rgb="FFBFBFBF"/>
      </left>
      <right style="medium">
        <color rgb="FFBFBFBF"/>
      </right>
      <top style="medium">
        <color rgb="FFBFBFBF"/>
      </top>
      <bottom style="thin">
        <color rgb="FF000000"/>
      </bottom>
      <diagonal/>
    </border>
    <border>
      <left/>
      <right/>
      <top/>
      <bottom style="thin">
        <color rgb="FF000000"/>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top style="thin">
        <color rgb="FF000000"/>
      </top>
      <bottom style="medium">
        <color rgb="FF000000"/>
      </bottom>
      <diagonal/>
    </border>
    <border>
      <left style="medium">
        <color theme="9" tint="-0.249977111117893"/>
      </left>
      <right style="thick">
        <color theme="9" tint="-0.249977111117893"/>
      </right>
      <top style="medium">
        <color theme="9" tint="-0.249977111117893"/>
      </top>
      <bottom style="medium">
        <color theme="9" tint="-0.249977111117893"/>
      </bottom>
      <diagonal/>
    </border>
  </borders>
  <cellStyleXfs count="2">
    <xf numFmtId="0" fontId="0" fillId="0" borderId="0"/>
    <xf numFmtId="0" fontId="10" fillId="0" borderId="0" applyNumberFormat="0" applyFill="0" applyBorder="0" applyAlignment="0" applyProtection="0"/>
  </cellStyleXfs>
  <cellXfs count="256">
    <xf numFmtId="0" fontId="0" fillId="0" borderId="0" xfId="0"/>
    <xf numFmtId="0" fontId="3" fillId="2" borderId="0" xfId="0" applyFont="1" applyFill="1"/>
    <xf numFmtId="0" fontId="4" fillId="0" borderId="0" xfId="0" applyFont="1"/>
    <xf numFmtId="0" fontId="9" fillId="0" borderId="0" xfId="0" applyFont="1"/>
    <xf numFmtId="0" fontId="7" fillId="0" borderId="0" xfId="0" applyFont="1" applyAlignment="1">
      <alignment horizontal="center" vertical="center" wrapText="1"/>
    </xf>
    <xf numFmtId="0" fontId="0" fillId="0" borderId="0" xfId="0" applyAlignment="1">
      <alignment horizontal="center" vertical="center"/>
    </xf>
    <xf numFmtId="0" fontId="10" fillId="0" borderId="0" xfId="1"/>
    <xf numFmtId="0" fontId="0" fillId="0" borderId="1" xfId="0" applyBorder="1"/>
    <xf numFmtId="0" fontId="12" fillId="0" borderId="0" xfId="0" applyFont="1"/>
    <xf numFmtId="0" fontId="13" fillId="0" borderId="0" xfId="0" applyFont="1"/>
    <xf numFmtId="0" fontId="14" fillId="0" borderId="0" xfId="0" applyFont="1"/>
    <xf numFmtId="14" fontId="0" fillId="6" borderId="0" xfId="0" applyNumberFormat="1" applyFill="1"/>
    <xf numFmtId="14" fontId="0" fillId="4" borderId="2" xfId="0" applyNumberFormat="1" applyFill="1" applyBorder="1" applyAlignment="1">
      <alignment horizontal="left"/>
    </xf>
    <xf numFmtId="0" fontId="0" fillId="0" borderId="2" xfId="0" applyBorder="1" applyAlignment="1">
      <alignment horizontal="left"/>
    </xf>
    <xf numFmtId="0" fontId="0" fillId="0" borderId="2" xfId="0" applyBorder="1" applyAlignment="1">
      <alignment horizontal="left" vertical="center"/>
    </xf>
    <xf numFmtId="164" fontId="0" fillId="0" borderId="2" xfId="0" applyNumberFormat="1" applyBorder="1" applyAlignment="1">
      <alignment horizontal="left" vertical="center"/>
    </xf>
    <xf numFmtId="0" fontId="0" fillId="4" borderId="2" xfId="0" applyFill="1" applyBorder="1" applyAlignment="1">
      <alignment horizontal="left"/>
    </xf>
    <xf numFmtId="0" fontId="0" fillId="5" borderId="2" xfId="0" applyFill="1" applyBorder="1" applyAlignment="1">
      <alignment horizontal="left"/>
    </xf>
    <xf numFmtId="49" fontId="0" fillId="0" borderId="2" xfId="0" applyNumberFormat="1" applyBorder="1" applyAlignment="1">
      <alignment horizontal="left"/>
    </xf>
    <xf numFmtId="0" fontId="10" fillId="0" borderId="2" xfId="1" applyFill="1" applyBorder="1" applyAlignment="1">
      <alignment horizontal="left"/>
    </xf>
    <xf numFmtId="0" fontId="7" fillId="3" borderId="2" xfId="0" applyFont="1" applyFill="1" applyBorder="1" applyAlignment="1">
      <alignment horizontal="left" vertical="center" wrapText="1"/>
    </xf>
    <xf numFmtId="164" fontId="11" fillId="3" borderId="2" xfId="0" applyNumberFormat="1" applyFont="1" applyFill="1" applyBorder="1" applyAlignment="1">
      <alignment horizontal="left" vertical="center" wrapText="1"/>
    </xf>
    <xf numFmtId="0" fontId="11" fillId="3" borderId="2" xfId="0" applyFont="1" applyFill="1" applyBorder="1" applyAlignment="1">
      <alignment horizontal="left" vertical="center" wrapText="1"/>
    </xf>
    <xf numFmtId="14" fontId="7" fillId="3" borderId="2" xfId="0" applyNumberFormat="1" applyFont="1" applyFill="1" applyBorder="1" applyAlignment="1">
      <alignment horizontal="left" vertical="center" wrapText="1"/>
    </xf>
    <xf numFmtId="49" fontId="8" fillId="3" borderId="2" xfId="0" applyNumberFormat="1" applyFont="1" applyFill="1" applyBorder="1" applyAlignment="1">
      <alignment horizontal="left" vertical="center" wrapText="1"/>
    </xf>
    <xf numFmtId="0" fontId="7" fillId="3" borderId="2" xfId="0" applyFont="1" applyFill="1" applyBorder="1" applyAlignment="1">
      <alignment horizontal="left" vertical="center"/>
    </xf>
    <xf numFmtId="0" fontId="8" fillId="3" borderId="2"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0" fillId="0" borderId="2" xfId="0" applyBorder="1" applyAlignment="1">
      <alignment horizontal="center"/>
    </xf>
    <xf numFmtId="49" fontId="10" fillId="0" borderId="2" xfId="1" applyNumberFormat="1" applyBorder="1" applyAlignment="1">
      <alignment horizontal="left"/>
    </xf>
    <xf numFmtId="15" fontId="0" fillId="4" borderId="2" xfId="0" applyNumberFormat="1" applyFill="1" applyBorder="1" applyAlignment="1">
      <alignment horizontal="left"/>
    </xf>
    <xf numFmtId="14" fontId="0" fillId="5" borderId="2" xfId="0" applyNumberFormat="1" applyFill="1" applyBorder="1" applyAlignment="1">
      <alignment horizontal="left"/>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left"/>
    </xf>
    <xf numFmtId="49" fontId="0" fillId="0" borderId="0" xfId="0" applyNumberFormat="1"/>
    <xf numFmtId="14" fontId="0" fillId="0" borderId="0" xfId="0" applyNumberFormat="1"/>
    <xf numFmtId="0" fontId="0" fillId="0" borderId="2" xfId="0" applyBorder="1"/>
    <xf numFmtId="0" fontId="15" fillId="0" borderId="2" xfId="0" applyFont="1" applyBorder="1"/>
    <xf numFmtId="0" fontId="16" fillId="0" borderId="2" xfId="0" applyFont="1" applyBorder="1"/>
    <xf numFmtId="0" fontId="17" fillId="0" borderId="2" xfId="0" applyFont="1" applyBorder="1" applyAlignment="1">
      <alignment wrapText="1"/>
    </xf>
    <xf numFmtId="0" fontId="19" fillId="0" borderId="2" xfId="0" applyFont="1" applyBorder="1"/>
    <xf numFmtId="0" fontId="10" fillId="0" borderId="2" xfId="1" applyBorder="1" applyAlignment="1">
      <alignment wrapText="1"/>
    </xf>
    <xf numFmtId="0" fontId="0" fillId="7" borderId="2" xfId="0" applyFill="1" applyBorder="1" applyAlignment="1">
      <alignment horizontal="left"/>
    </xf>
    <xf numFmtId="0" fontId="17" fillId="0" borderId="3" xfId="0" applyFont="1" applyBorder="1" applyAlignment="1">
      <alignment wrapText="1"/>
    </xf>
    <xf numFmtId="0" fontId="20" fillId="0" borderId="0" xfId="0" applyFont="1"/>
    <xf numFmtId="0" fontId="17" fillId="0" borderId="0" xfId="0" applyFont="1" applyAlignment="1">
      <alignment wrapText="1"/>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49" fontId="0" fillId="0" borderId="6" xfId="0" applyNumberFormat="1" applyBorder="1" applyAlignment="1">
      <alignment horizontal="left"/>
    </xf>
    <xf numFmtId="49" fontId="0" fillId="0" borderId="7" xfId="0" applyNumberFormat="1" applyBorder="1" applyAlignment="1">
      <alignment horizontal="left"/>
    </xf>
    <xf numFmtId="0" fontId="10" fillId="0" borderId="6" xfId="1" applyFill="1" applyBorder="1" applyAlignment="1">
      <alignment horizontal="left"/>
    </xf>
    <xf numFmtId="0" fontId="10" fillId="0" borderId="7" xfId="1" applyFill="1" applyBorder="1" applyAlignment="1">
      <alignment horizontal="left"/>
    </xf>
    <xf numFmtId="0" fontId="0" fillId="0" borderId="2" xfId="0" quotePrefix="1" applyBorder="1" applyAlignment="1">
      <alignment horizontal="left"/>
    </xf>
    <xf numFmtId="0" fontId="18" fillId="0" borderId="0" xfId="0" applyFont="1"/>
    <xf numFmtId="14" fontId="0" fillId="4" borderId="4" xfId="0" applyNumberFormat="1" applyFill="1" applyBorder="1" applyAlignment="1">
      <alignment horizontal="left"/>
    </xf>
    <xf numFmtId="0" fontId="21" fillId="0" borderId="0" xfId="0" applyFont="1" applyAlignment="1">
      <alignment wrapText="1"/>
    </xf>
    <xf numFmtId="0" fontId="21" fillId="0" borderId="9" xfId="0" applyFont="1" applyBorder="1" applyAlignment="1">
      <alignment wrapText="1"/>
    </xf>
    <xf numFmtId="0" fontId="0" fillId="0" borderId="10" xfId="0" applyBorder="1" applyAlignment="1">
      <alignment horizontal="left"/>
    </xf>
    <xf numFmtId="0" fontId="10" fillId="0" borderId="0" xfId="1" applyAlignment="1">
      <alignment wrapText="1"/>
    </xf>
    <xf numFmtId="0" fontId="21" fillId="0" borderId="11" xfId="0" applyFont="1" applyBorder="1" applyAlignment="1">
      <alignment wrapText="1"/>
    </xf>
    <xf numFmtId="0" fontId="23" fillId="0" borderId="0" xfId="0" applyFont="1"/>
    <xf numFmtId="49" fontId="0" fillId="0" borderId="0" xfId="0" applyNumberFormat="1" applyAlignment="1">
      <alignment horizontal="left"/>
    </xf>
    <xf numFmtId="0" fontId="10" fillId="0" borderId="0" xfId="1" applyFill="1" applyBorder="1" applyAlignment="1">
      <alignment horizontal="left"/>
    </xf>
    <xf numFmtId="0" fontId="24" fillId="0" borderId="2" xfId="0" applyFont="1" applyBorder="1" applyAlignment="1">
      <alignment horizontal="left"/>
    </xf>
    <xf numFmtId="0" fontId="25" fillId="0" borderId="2" xfId="0" applyFont="1" applyBorder="1" applyAlignment="1">
      <alignment horizontal="left"/>
    </xf>
    <xf numFmtId="0" fontId="17" fillId="0" borderId="3" xfId="0" applyFont="1" applyBorder="1" applyAlignment="1">
      <alignment horizontal="left" wrapText="1"/>
    </xf>
    <xf numFmtId="0" fontId="0" fillId="0" borderId="2" xfId="0" applyBorder="1" applyAlignment="1">
      <alignment horizontal="left" wrapText="1"/>
    </xf>
    <xf numFmtId="0" fontId="26" fillId="0" borderId="0" xfId="0" applyFont="1"/>
    <xf numFmtId="0" fontId="17" fillId="0" borderId="0" xfId="0" applyFont="1" applyAlignment="1">
      <alignment horizontal="left" wrapText="1"/>
    </xf>
    <xf numFmtId="0" fontId="10" fillId="0" borderId="12" xfId="1" applyFill="1" applyBorder="1" applyAlignment="1">
      <alignment horizontal="left"/>
    </xf>
    <xf numFmtId="0" fontId="27" fillId="0" borderId="13" xfId="0" applyFont="1" applyBorder="1" applyAlignment="1">
      <alignment wrapText="1"/>
    </xf>
    <xf numFmtId="0" fontId="10" fillId="0" borderId="3" xfId="1" applyFill="1" applyBorder="1" applyAlignment="1">
      <alignment wrapText="1"/>
    </xf>
    <xf numFmtId="0" fontId="0" fillId="5" borderId="0" xfId="0" applyFill="1" applyAlignment="1">
      <alignment horizontal="left"/>
    </xf>
    <xf numFmtId="0" fontId="0" fillId="5" borderId="5" xfId="0" applyFill="1" applyBorder="1" applyAlignment="1">
      <alignment horizontal="left"/>
    </xf>
    <xf numFmtId="0" fontId="0" fillId="5" borderId="6" xfId="0" applyFill="1" applyBorder="1" applyAlignment="1">
      <alignment horizontal="left"/>
    </xf>
    <xf numFmtId="0" fontId="0" fillId="5" borderId="7" xfId="0" applyFill="1" applyBorder="1" applyAlignment="1">
      <alignment horizontal="left"/>
    </xf>
    <xf numFmtId="14" fontId="0" fillId="5" borderId="4" xfId="0" applyNumberFormat="1" applyFill="1" applyBorder="1" applyAlignment="1">
      <alignment horizontal="left"/>
    </xf>
    <xf numFmtId="0" fontId="0" fillId="4" borderId="5" xfId="0" applyFill="1" applyBorder="1" applyAlignment="1">
      <alignment horizontal="left"/>
    </xf>
    <xf numFmtId="0" fontId="0" fillId="4" borderId="7" xfId="0" applyFill="1" applyBorder="1" applyAlignment="1">
      <alignment horizontal="left"/>
    </xf>
    <xf numFmtId="0" fontId="0" fillId="0" borderId="14" xfId="0" applyBorder="1" applyAlignment="1">
      <alignment horizontal="left"/>
    </xf>
    <xf numFmtId="0" fontId="0" fillId="4" borderId="15" xfId="0" applyFill="1" applyBorder="1" applyAlignment="1">
      <alignment horizontal="left"/>
    </xf>
    <xf numFmtId="0" fontId="0" fillId="4" borderId="4" xfId="0" applyFill="1" applyBorder="1" applyAlignment="1">
      <alignment horizontal="left"/>
    </xf>
    <xf numFmtId="0" fontId="0" fillId="4" borderId="6" xfId="0" applyFill="1" applyBorder="1" applyAlignment="1">
      <alignment horizontal="left"/>
    </xf>
    <xf numFmtId="0" fontId="0" fillId="5" borderId="15" xfId="0" applyFill="1" applyBorder="1" applyAlignment="1">
      <alignment horizontal="left"/>
    </xf>
    <xf numFmtId="0" fontId="9" fillId="8" borderId="2" xfId="0" applyFont="1" applyFill="1" applyBorder="1" applyAlignment="1">
      <alignment horizontal="left"/>
    </xf>
    <xf numFmtId="49" fontId="9" fillId="8" borderId="2" xfId="0" applyNumberFormat="1" applyFont="1" applyFill="1" applyBorder="1" applyAlignment="1">
      <alignment horizontal="left"/>
    </xf>
    <xf numFmtId="0" fontId="0" fillId="0" borderId="16" xfId="0" applyBorder="1" applyAlignment="1">
      <alignment horizontal="left"/>
    </xf>
    <xf numFmtId="0" fontId="0" fillId="5" borderId="17" xfId="0" applyFill="1" applyBorder="1" applyAlignment="1">
      <alignment horizontal="left"/>
    </xf>
    <xf numFmtId="0" fontId="0" fillId="5" borderId="18" xfId="0" applyFill="1" applyBorder="1" applyAlignment="1">
      <alignment horizontal="left"/>
    </xf>
    <xf numFmtId="0" fontId="10" fillId="0" borderId="2" xfId="1" applyBorder="1" applyAlignment="1">
      <alignment horizontal="left"/>
    </xf>
    <xf numFmtId="0" fontId="0" fillId="4" borderId="0" xfId="0" applyFill="1" applyAlignment="1">
      <alignment horizontal="left"/>
    </xf>
    <xf numFmtId="0" fontId="28" fillId="0" borderId="0" xfId="0" applyFont="1"/>
    <xf numFmtId="0" fontId="29" fillId="0" borderId="0" xfId="0" applyFont="1"/>
    <xf numFmtId="0" fontId="10" fillId="0" borderId="3" xfId="1" applyBorder="1" applyAlignment="1">
      <alignment wrapText="1"/>
    </xf>
    <xf numFmtId="49" fontId="0" fillId="0" borderId="2" xfId="0" applyNumberFormat="1" applyBorder="1"/>
    <xf numFmtId="14" fontId="0" fillId="0" borderId="2" xfId="0" applyNumberFormat="1" applyBorder="1" applyAlignment="1">
      <alignment horizontal="left"/>
    </xf>
    <xf numFmtId="0" fontId="10" fillId="0" borderId="11" xfId="1" applyBorder="1" applyAlignment="1">
      <alignment wrapText="1"/>
    </xf>
    <xf numFmtId="0" fontId="10" fillId="0" borderId="13" xfId="1" applyBorder="1" applyAlignment="1">
      <alignment wrapText="1"/>
    </xf>
    <xf numFmtId="0" fontId="30" fillId="0" borderId="0" xfId="0" applyFont="1"/>
    <xf numFmtId="49" fontId="31" fillId="0" borderId="19" xfId="0" applyNumberFormat="1" applyFont="1" applyBorder="1" applyAlignment="1" applyProtection="1">
      <alignment horizontal="left" vertical="center" wrapText="1"/>
      <protection locked="0"/>
    </xf>
    <xf numFmtId="0" fontId="31" fillId="0" borderId="19" xfId="1" applyFont="1" applyBorder="1" applyAlignment="1" applyProtection="1">
      <alignment horizontal="left" vertical="center" wrapText="1"/>
      <protection locked="0"/>
    </xf>
    <xf numFmtId="0" fontId="17" fillId="0" borderId="20" xfId="0" applyFont="1" applyBorder="1" applyAlignment="1">
      <alignment horizontal="left" vertical="top" wrapText="1"/>
    </xf>
    <xf numFmtId="0" fontId="10" fillId="0" borderId="21" xfId="1" applyBorder="1" applyAlignment="1">
      <alignment wrapText="1"/>
    </xf>
    <xf numFmtId="0" fontId="32" fillId="0" borderId="0" xfId="0" applyFont="1"/>
    <xf numFmtId="0" fontId="9" fillId="0" borderId="2" xfId="0" applyFont="1" applyBorder="1" applyAlignment="1">
      <alignment horizontal="center"/>
    </xf>
    <xf numFmtId="0" fontId="15" fillId="0" borderId="11" xfId="0" applyFont="1" applyBorder="1" applyAlignment="1">
      <alignment wrapText="1"/>
    </xf>
    <xf numFmtId="0" fontId="33" fillId="0" borderId="22" xfId="1" applyFont="1" applyBorder="1" applyAlignment="1">
      <alignment vertical="center"/>
    </xf>
    <xf numFmtId="0" fontId="34" fillId="0" borderId="22" xfId="0" applyFont="1" applyBorder="1"/>
    <xf numFmtId="0" fontId="35" fillId="0" borderId="23" xfId="0" applyFont="1" applyBorder="1" applyAlignment="1">
      <alignment wrapText="1"/>
    </xf>
    <xf numFmtId="0" fontId="16" fillId="0" borderId="0" xfId="0" applyFont="1"/>
    <xf numFmtId="0" fontId="10" fillId="0" borderId="0" xfId="1" applyBorder="1" applyAlignment="1">
      <alignment wrapText="1"/>
    </xf>
    <xf numFmtId="0" fontId="10" fillId="0" borderId="0" xfId="1" applyBorder="1" applyAlignment="1">
      <alignment horizontal="left"/>
    </xf>
    <xf numFmtId="0" fontId="31" fillId="0" borderId="19" xfId="0" applyFont="1" applyBorder="1" applyAlignment="1" applyProtection="1">
      <alignment horizontal="left" vertical="center" wrapText="1"/>
      <protection locked="0"/>
    </xf>
    <xf numFmtId="0" fontId="15" fillId="0" borderId="0" xfId="0" applyFont="1" applyAlignment="1">
      <alignment horizontal="left" wrapText="1"/>
    </xf>
    <xf numFmtId="0" fontId="0" fillId="0" borderId="0" xfId="0" applyAlignment="1">
      <alignment horizontal="left" vertical="center"/>
    </xf>
    <xf numFmtId="0" fontId="22" fillId="0" borderId="3" xfId="0" applyFont="1" applyBorder="1" applyAlignment="1">
      <alignment wrapText="1"/>
    </xf>
    <xf numFmtId="14" fontId="8" fillId="4" borderId="2" xfId="0" applyNumberFormat="1" applyFont="1" applyFill="1" applyBorder="1" applyAlignment="1">
      <alignment horizontal="left"/>
    </xf>
    <xf numFmtId="14" fontId="8" fillId="5" borderId="2" xfId="0" applyNumberFormat="1" applyFont="1" applyFill="1" applyBorder="1" applyAlignment="1">
      <alignment horizontal="left"/>
    </xf>
    <xf numFmtId="0" fontId="10" fillId="8" borderId="2" xfId="1" applyFill="1" applyBorder="1" applyAlignment="1">
      <alignment horizontal="left"/>
    </xf>
    <xf numFmtId="14" fontId="8" fillId="4" borderId="4" xfId="0" applyNumberFormat="1" applyFont="1" applyFill="1" applyBorder="1" applyAlignment="1">
      <alignment horizontal="left"/>
    </xf>
    <xf numFmtId="0" fontId="29" fillId="0" borderId="2" xfId="0" applyFont="1" applyBorder="1" applyAlignment="1">
      <alignment horizontal="left"/>
    </xf>
    <xf numFmtId="0" fontId="36" fillId="0" borderId="0" xfId="0" applyFont="1"/>
    <xf numFmtId="0" fontId="0" fillId="7" borderId="2" xfId="0" applyFill="1" applyBorder="1" applyAlignment="1">
      <alignment horizontal="left" wrapText="1"/>
    </xf>
    <xf numFmtId="0" fontId="9" fillId="0" borderId="2" xfId="1" applyFont="1" applyFill="1" applyBorder="1" applyAlignment="1">
      <alignment horizontal="left"/>
    </xf>
    <xf numFmtId="0" fontId="18" fillId="0" borderId="0" xfId="0" applyFont="1" applyAlignment="1">
      <alignment horizontal="left"/>
    </xf>
    <xf numFmtId="0" fontId="37" fillId="0" borderId="0" xfId="0" applyFont="1"/>
    <xf numFmtId="0" fontId="38" fillId="0" borderId="0" xfId="0" applyFont="1"/>
    <xf numFmtId="0" fontId="39" fillId="9" borderId="24" xfId="0" applyFont="1" applyFill="1" applyBorder="1" applyAlignment="1">
      <alignment wrapText="1"/>
    </xf>
    <xf numFmtId="0" fontId="15" fillId="0" borderId="0" xfId="0" applyFont="1"/>
    <xf numFmtId="0" fontId="40" fillId="9" borderId="24" xfId="0" applyFont="1" applyFill="1" applyBorder="1" applyAlignment="1">
      <alignment horizontal="left" wrapText="1"/>
    </xf>
    <xf numFmtId="0" fontId="2" fillId="0" borderId="0" xfId="0" applyFont="1" applyAlignment="1">
      <alignment horizontal="left"/>
    </xf>
    <xf numFmtId="0" fontId="29" fillId="0" borderId="24" xfId="0" applyFont="1" applyBorder="1" applyAlignment="1">
      <alignment horizontal="left"/>
    </xf>
    <xf numFmtId="0" fontId="29" fillId="7" borderId="24" xfId="0" applyFont="1" applyFill="1" applyBorder="1" applyAlignment="1">
      <alignment horizontal="left"/>
    </xf>
    <xf numFmtId="14" fontId="29" fillId="0" borderId="26" xfId="0" applyNumberFormat="1" applyFont="1" applyBorder="1" applyAlignment="1">
      <alignment horizontal="left"/>
    </xf>
    <xf numFmtId="14" fontId="29" fillId="0" borderId="24" xfId="0" applyNumberFormat="1" applyFont="1" applyBorder="1" applyAlignment="1">
      <alignment horizontal="left"/>
    </xf>
    <xf numFmtId="0" fontId="29" fillId="0" borderId="0" xfId="0" applyFont="1" applyAlignment="1">
      <alignment horizontal="left"/>
    </xf>
    <xf numFmtId="0" fontId="29" fillId="7" borderId="26" xfId="0" applyFont="1" applyFill="1" applyBorder="1" applyAlignment="1">
      <alignment horizontal="left"/>
    </xf>
    <xf numFmtId="0" fontId="29" fillId="0" borderId="26" xfId="0" applyFont="1" applyBorder="1" applyAlignment="1">
      <alignment horizontal="left"/>
    </xf>
    <xf numFmtId="0" fontId="29" fillId="0" borderId="29" xfId="0" applyFont="1" applyBorder="1" applyAlignment="1">
      <alignment horizontal="left"/>
    </xf>
    <xf numFmtId="0" fontId="25" fillId="0" borderId="24" xfId="0" applyFont="1" applyBorder="1" applyAlignment="1">
      <alignment horizontal="left"/>
    </xf>
    <xf numFmtId="14" fontId="26" fillId="0" borderId="0" xfId="0" applyNumberFormat="1" applyFont="1" applyAlignment="1">
      <alignment horizontal="left"/>
    </xf>
    <xf numFmtId="0" fontId="29" fillId="0" borderId="28" xfId="0" applyFont="1" applyBorder="1" applyAlignment="1">
      <alignment horizontal="left"/>
    </xf>
    <xf numFmtId="14" fontId="29" fillId="0" borderId="31" xfId="0" applyNumberFormat="1" applyFont="1" applyBorder="1" applyAlignment="1">
      <alignment horizontal="left"/>
    </xf>
    <xf numFmtId="0" fontId="29" fillId="0" borderId="31" xfId="0" applyFont="1" applyBorder="1" applyAlignment="1">
      <alignment horizontal="left"/>
    </xf>
    <xf numFmtId="0" fontId="29" fillId="0" borderId="32" xfId="0" applyFont="1" applyBorder="1" applyAlignment="1">
      <alignment horizontal="left"/>
    </xf>
    <xf numFmtId="14" fontId="29" fillId="0" borderId="27" xfId="0" applyNumberFormat="1" applyFont="1" applyBorder="1" applyAlignment="1">
      <alignment horizontal="left"/>
    </xf>
    <xf numFmtId="0" fontId="29" fillId="0" borderId="27" xfId="0" applyFont="1" applyBorder="1" applyAlignment="1">
      <alignment horizontal="left"/>
    </xf>
    <xf numFmtId="0" fontId="29" fillId="0" borderId="30" xfId="0" applyFont="1" applyBorder="1" applyAlignment="1">
      <alignment horizontal="left"/>
    </xf>
    <xf numFmtId="0" fontId="29" fillId="0" borderId="25" xfId="0" applyFont="1" applyBorder="1" applyAlignment="1">
      <alignment horizontal="left"/>
    </xf>
    <xf numFmtId="0" fontId="29" fillId="0" borderId="20" xfId="0" applyFont="1" applyBorder="1" applyAlignment="1">
      <alignment horizontal="left"/>
    </xf>
    <xf numFmtId="14" fontId="29" fillId="0" borderId="25" xfId="0" applyNumberFormat="1" applyFont="1" applyBorder="1" applyAlignment="1">
      <alignment horizontal="left"/>
    </xf>
    <xf numFmtId="14" fontId="29" fillId="0" borderId="29" xfId="0" applyNumberFormat="1" applyFont="1" applyBorder="1" applyAlignment="1">
      <alignment horizontal="left"/>
    </xf>
    <xf numFmtId="14" fontId="29" fillId="0" borderId="20" xfId="0" applyNumberFormat="1" applyFont="1" applyBorder="1" applyAlignment="1">
      <alignment horizontal="left"/>
    </xf>
    <xf numFmtId="0" fontId="29" fillId="7" borderId="0" xfId="0" applyFont="1" applyFill="1" applyAlignment="1">
      <alignment horizontal="left"/>
    </xf>
    <xf numFmtId="0" fontId="26" fillId="0" borderId="0" xfId="0" applyFont="1" applyAlignment="1">
      <alignment horizontal="left"/>
    </xf>
    <xf numFmtId="0" fontId="2" fillId="7" borderId="0" xfId="0" applyFont="1" applyFill="1" applyAlignment="1">
      <alignment horizontal="left"/>
    </xf>
    <xf numFmtId="0" fontId="10" fillId="0" borderId="0" xfId="1" applyFill="1" applyBorder="1" applyAlignment="1">
      <alignment horizontal="left" wrapText="1"/>
    </xf>
    <xf numFmtId="0" fontId="7" fillId="3" borderId="0" xfId="0" applyFont="1" applyFill="1" applyAlignment="1">
      <alignment horizontal="left" vertical="center" wrapText="1"/>
    </xf>
    <xf numFmtId="14" fontId="7" fillId="3" borderId="0" xfId="0" applyNumberFormat="1" applyFont="1" applyFill="1" applyAlignment="1">
      <alignment horizontal="left" vertical="center" wrapText="1"/>
    </xf>
    <xf numFmtId="0" fontId="11" fillId="3" borderId="0" xfId="0" applyFont="1" applyFill="1" applyAlignment="1">
      <alignment horizontal="left" vertical="center" wrapText="1"/>
    </xf>
    <xf numFmtId="49" fontId="8" fillId="3" borderId="0" xfId="0" applyNumberFormat="1" applyFont="1" applyFill="1" applyAlignment="1">
      <alignment horizontal="left" vertical="center" wrapText="1"/>
    </xf>
    <xf numFmtId="0" fontId="7" fillId="3" borderId="0" xfId="0" applyFont="1" applyFill="1" applyAlignment="1">
      <alignment horizontal="left" vertical="center"/>
    </xf>
    <xf numFmtId="0" fontId="8" fillId="3" borderId="0" xfId="0" applyFont="1" applyFill="1" applyAlignment="1">
      <alignment horizontal="left" vertical="center" wrapText="1"/>
    </xf>
    <xf numFmtId="164" fontId="11" fillId="3" borderId="0" xfId="0" applyNumberFormat="1" applyFont="1" applyFill="1" applyAlignment="1">
      <alignment horizontal="left" vertical="center" wrapText="1"/>
    </xf>
    <xf numFmtId="14" fontId="0" fillId="0" borderId="0" xfId="0" applyNumberFormat="1" applyAlignment="1">
      <alignment horizontal="left"/>
    </xf>
    <xf numFmtId="0" fontId="0" fillId="10" borderId="0" xfId="0" applyFill="1" applyAlignment="1">
      <alignment horizontal="left"/>
    </xf>
    <xf numFmtId="1" fontId="0" fillId="10" borderId="0" xfId="0" applyNumberFormat="1" applyFill="1" applyAlignment="1">
      <alignment horizontal="left"/>
    </xf>
    <xf numFmtId="164" fontId="0" fillId="0" borderId="0" xfId="0" applyNumberFormat="1" applyAlignment="1">
      <alignment horizontal="left" vertical="center"/>
    </xf>
    <xf numFmtId="14" fontId="8" fillId="0" borderId="0" xfId="0" applyNumberFormat="1" applyFont="1" applyAlignment="1">
      <alignment horizontal="left"/>
    </xf>
    <xf numFmtId="0" fontId="28" fillId="0" borderId="0" xfId="0" applyFont="1" applyAlignment="1">
      <alignment horizontal="left"/>
    </xf>
    <xf numFmtId="0" fontId="21" fillId="0" borderId="0" xfId="0" applyFont="1" applyAlignment="1">
      <alignment horizontal="left" wrapText="1"/>
    </xf>
    <xf numFmtId="0" fontId="15" fillId="0" borderId="0" xfId="0" applyFont="1" applyAlignment="1">
      <alignment horizontal="left"/>
    </xf>
    <xf numFmtId="0" fontId="16" fillId="0" borderId="0" xfId="0" applyFont="1" applyAlignment="1">
      <alignment horizontal="left"/>
    </xf>
    <xf numFmtId="49" fontId="10" fillId="0" borderId="0" xfId="1" applyNumberFormat="1" applyFill="1" applyBorder="1" applyAlignment="1">
      <alignment horizontal="left"/>
    </xf>
    <xf numFmtId="0" fontId="20" fillId="0" borderId="0" xfId="0" applyFont="1" applyAlignment="1">
      <alignment horizontal="left"/>
    </xf>
    <xf numFmtId="0" fontId="0" fillId="0" borderId="0" xfId="0" applyAlignment="1">
      <alignment horizontal="left" wrapText="1"/>
    </xf>
    <xf numFmtId="0" fontId="22" fillId="0" borderId="0" xfId="0" applyFont="1" applyAlignment="1">
      <alignment horizontal="left" wrapText="1"/>
    </xf>
    <xf numFmtId="0" fontId="31" fillId="0" borderId="0" xfId="0" applyFont="1" applyAlignment="1" applyProtection="1">
      <alignment horizontal="left" vertical="center" wrapText="1"/>
      <protection locked="0"/>
    </xf>
    <xf numFmtId="49" fontId="31" fillId="0" borderId="0" xfId="0" applyNumberFormat="1" applyFont="1" applyAlignment="1" applyProtection="1">
      <alignment horizontal="left" vertical="center" wrapText="1"/>
      <protection locked="0"/>
    </xf>
    <xf numFmtId="0" fontId="0" fillId="0" borderId="0" xfId="0" quotePrefix="1" applyAlignment="1">
      <alignment horizontal="left"/>
    </xf>
    <xf numFmtId="0" fontId="27" fillId="0" borderId="0" xfId="0" applyFont="1" applyAlignment="1">
      <alignment horizontal="left" wrapText="1"/>
    </xf>
    <xf numFmtId="0" fontId="30" fillId="0" borderId="0" xfId="0" applyFont="1" applyAlignment="1">
      <alignment horizontal="left"/>
    </xf>
    <xf numFmtId="0" fontId="9" fillId="0" borderId="0" xfId="0" applyFont="1" applyAlignment="1">
      <alignment horizontal="left"/>
    </xf>
    <xf numFmtId="49" fontId="9" fillId="0" borderId="0" xfId="0" applyNumberFormat="1" applyFont="1" applyAlignment="1">
      <alignment horizontal="left"/>
    </xf>
    <xf numFmtId="0" fontId="37" fillId="0" borderId="0" xfId="0" applyFont="1" applyAlignment="1">
      <alignment horizontal="left"/>
    </xf>
    <xf numFmtId="0" fontId="38" fillId="0" borderId="0" xfId="0" applyFont="1" applyAlignment="1">
      <alignment horizontal="left"/>
    </xf>
    <xf numFmtId="0" fontId="17" fillId="0" borderId="0" xfId="0" applyFont="1" applyAlignment="1">
      <alignment horizontal="left" vertical="top" wrapText="1"/>
    </xf>
    <xf numFmtId="0" fontId="23" fillId="0" borderId="0" xfId="0" applyFont="1" applyAlignment="1">
      <alignment horizontal="left"/>
    </xf>
    <xf numFmtId="15" fontId="0" fillId="0" borderId="0" xfId="0" applyNumberFormat="1" applyAlignment="1">
      <alignment horizontal="left"/>
    </xf>
    <xf numFmtId="0" fontId="24" fillId="0" borderId="0" xfId="0" applyFont="1" applyAlignment="1">
      <alignment horizontal="left"/>
    </xf>
    <xf numFmtId="0" fontId="9" fillId="0" borderId="0" xfId="1" applyFont="1" applyFill="1" applyBorder="1" applyAlignment="1">
      <alignment horizontal="left"/>
    </xf>
    <xf numFmtId="0" fontId="32" fillId="0" borderId="0" xfId="0" applyFont="1" applyAlignment="1">
      <alignment horizontal="left"/>
    </xf>
    <xf numFmtId="0" fontId="19" fillId="0" borderId="0" xfId="0" applyFont="1" applyAlignment="1">
      <alignment horizontal="left"/>
    </xf>
    <xf numFmtId="0" fontId="25" fillId="0" borderId="0" xfId="0" applyFont="1" applyAlignment="1">
      <alignment horizontal="left"/>
    </xf>
    <xf numFmtId="0" fontId="34" fillId="0" borderId="0" xfId="0" applyFont="1" applyAlignment="1">
      <alignment horizontal="left"/>
    </xf>
    <xf numFmtId="0" fontId="29" fillId="10" borderId="24" xfId="0" applyFont="1" applyFill="1" applyBorder="1" applyAlignment="1">
      <alignment horizontal="left"/>
    </xf>
    <xf numFmtId="0" fontId="41" fillId="0" borderId="2" xfId="0" applyFont="1" applyBorder="1" applyAlignment="1">
      <alignment horizontal="left"/>
    </xf>
    <xf numFmtId="0" fontId="15" fillId="0" borderId="0" xfId="0" applyFont="1" applyAlignment="1">
      <alignment wrapText="1"/>
    </xf>
    <xf numFmtId="0" fontId="0" fillId="0" borderId="0" xfId="0" applyAlignment="1">
      <alignment wrapText="1"/>
    </xf>
    <xf numFmtId="0" fontId="10" fillId="0" borderId="0" xfId="1" applyAlignment="1">
      <alignment horizontal="left"/>
    </xf>
    <xf numFmtId="0" fontId="10" fillId="0" borderId="0" xfId="1" applyAlignment="1">
      <alignment horizontal="left" wrapText="1"/>
    </xf>
    <xf numFmtId="0" fontId="10" fillId="0" borderId="0" xfId="1" applyFill="1" applyBorder="1" applyAlignment="1" applyProtection="1">
      <alignment horizontal="left" vertical="center" wrapText="1"/>
      <protection locked="0"/>
    </xf>
    <xf numFmtId="0" fontId="42" fillId="0" borderId="0" xfId="0" applyFont="1" applyAlignment="1">
      <alignment horizontal="left"/>
    </xf>
    <xf numFmtId="0" fontId="0" fillId="11" borderId="0" xfId="0" applyFill="1"/>
    <xf numFmtId="0" fontId="0" fillId="12" borderId="0" xfId="0" applyFill="1"/>
    <xf numFmtId="0" fontId="0" fillId="13" borderId="0" xfId="0" applyFill="1"/>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top"/>
    </xf>
    <xf numFmtId="0" fontId="8" fillId="0" borderId="34" xfId="0" applyFont="1" applyBorder="1"/>
    <xf numFmtId="0" fontId="8" fillId="0" borderId="34" xfId="0" applyFont="1" applyBorder="1" applyAlignment="1">
      <alignment vertical="top" wrapText="1"/>
    </xf>
    <xf numFmtId="1" fontId="8" fillId="0" borderId="34" xfId="0" applyNumberFormat="1" applyFont="1" applyBorder="1" applyAlignment="1">
      <alignment vertical="top" wrapText="1"/>
    </xf>
    <xf numFmtId="1" fontId="0" fillId="0" borderId="0" xfId="0" applyNumberFormat="1"/>
    <xf numFmtId="0" fontId="0" fillId="0" borderId="0" xfId="0" pivotButton="1"/>
    <xf numFmtId="0" fontId="0" fillId="7" borderId="0" xfId="0" applyFill="1"/>
    <xf numFmtId="0" fontId="0" fillId="7" borderId="0" xfId="0" applyFill="1" applyAlignment="1">
      <alignment vertical="top" wrapText="1"/>
    </xf>
    <xf numFmtId="0" fontId="8" fillId="7" borderId="34" xfId="0" applyFont="1" applyFill="1" applyBorder="1" applyAlignment="1">
      <alignment vertical="top" wrapText="1"/>
    </xf>
    <xf numFmtId="49" fontId="0" fillId="0" borderId="0" xfId="0" applyNumberFormat="1" applyAlignment="1">
      <alignment horizontal="left" wrapText="1"/>
    </xf>
    <xf numFmtId="165" fontId="40" fillId="9" borderId="24" xfId="0" applyNumberFormat="1" applyFont="1" applyFill="1" applyBorder="1" applyAlignment="1">
      <alignment horizontal="left" wrapText="1"/>
    </xf>
    <xf numFmtId="165" fontId="29" fillId="0" borderId="24" xfId="0" applyNumberFormat="1" applyFont="1" applyBorder="1" applyAlignment="1">
      <alignment horizontal="left"/>
    </xf>
    <xf numFmtId="165" fontId="9" fillId="0" borderId="24" xfId="0" applyNumberFormat="1" applyFont="1" applyBorder="1" applyAlignment="1">
      <alignment horizontal="left"/>
    </xf>
    <xf numFmtId="165" fontId="29" fillId="0" borderId="27" xfId="0" applyNumberFormat="1" applyFont="1" applyBorder="1" applyAlignment="1">
      <alignment horizontal="left"/>
    </xf>
    <xf numFmtId="165" fontId="29" fillId="0" borderId="0" xfId="0" applyNumberFormat="1" applyFont="1" applyAlignment="1">
      <alignment horizontal="left"/>
    </xf>
    <xf numFmtId="165" fontId="2" fillId="0" borderId="0" xfId="0" applyNumberFormat="1" applyFont="1" applyAlignment="1">
      <alignment horizontal="left"/>
    </xf>
    <xf numFmtId="0" fontId="29" fillId="0" borderId="24" xfId="0" applyFont="1" applyBorder="1" applyAlignment="1">
      <alignment horizontal="left" wrapText="1"/>
    </xf>
    <xf numFmtId="0" fontId="43" fillId="0" borderId="24" xfId="0" applyFont="1" applyBorder="1" applyAlignment="1">
      <alignment horizontal="left"/>
    </xf>
    <xf numFmtId="0" fontId="22" fillId="0" borderId="2" xfId="0" applyFont="1" applyBorder="1" applyAlignment="1">
      <alignment wrapText="1"/>
    </xf>
    <xf numFmtId="0" fontId="9" fillId="0" borderId="24" xfId="0" applyFont="1" applyBorder="1" applyAlignment="1">
      <alignment horizontal="left"/>
    </xf>
    <xf numFmtId="0" fontId="10" fillId="0" borderId="0" xfId="1" applyFill="1" applyBorder="1" applyAlignment="1">
      <alignment horizontal="left" vertical="center"/>
    </xf>
    <xf numFmtId="0" fontId="44" fillId="0" borderId="0" xfId="0" applyFont="1" applyAlignment="1">
      <alignment horizontal="left"/>
    </xf>
    <xf numFmtId="14" fontId="29" fillId="0" borderId="0" xfId="0" applyNumberFormat="1" applyFont="1" applyAlignment="1">
      <alignment horizontal="left"/>
    </xf>
    <xf numFmtId="0" fontId="45" fillId="0" borderId="0" xfId="0" applyFont="1" applyAlignment="1">
      <alignment horizontal="left"/>
    </xf>
    <xf numFmtId="165" fontId="8" fillId="7" borderId="34" xfId="0" applyNumberFormat="1" applyFont="1" applyFill="1" applyBorder="1" applyAlignment="1">
      <alignment vertical="top" wrapText="1"/>
    </xf>
    <xf numFmtId="165" fontId="0" fillId="7" borderId="0" xfId="0" applyNumberFormat="1" applyFill="1"/>
    <xf numFmtId="0" fontId="46" fillId="0" borderId="0" xfId="0" applyFont="1"/>
    <xf numFmtId="0" fontId="10" fillId="14" borderId="0" xfId="1" applyFill="1" applyAlignment="1">
      <alignment wrapText="1"/>
    </xf>
    <xf numFmtId="0" fontId="47" fillId="0" borderId="0" xfId="0" applyFont="1"/>
    <xf numFmtId="0" fontId="16" fillId="0" borderId="0" xfId="0" applyFont="1" applyAlignment="1">
      <alignment horizontal="left" wrapText="1"/>
    </xf>
    <xf numFmtId="0" fontId="46" fillId="14" borderId="0" xfId="0" applyFont="1" applyFill="1" applyAlignment="1">
      <alignment wrapText="1"/>
    </xf>
    <xf numFmtId="0" fontId="48" fillId="14" borderId="0" xfId="0" applyFont="1" applyFill="1" applyAlignment="1">
      <alignment wrapText="1"/>
    </xf>
    <xf numFmtId="49" fontId="49" fillId="0" borderId="35" xfId="0" applyNumberFormat="1" applyFont="1" applyBorder="1" applyAlignment="1" applyProtection="1">
      <alignment horizontal="left" vertical="center" wrapText="1"/>
      <protection locked="0"/>
    </xf>
    <xf numFmtId="0" fontId="49" fillId="0" borderId="3" xfId="0" applyFont="1" applyBorder="1" applyAlignment="1">
      <alignment wrapText="1"/>
    </xf>
    <xf numFmtId="0" fontId="50" fillId="0" borderId="0" xfId="0" applyFont="1"/>
    <xf numFmtId="17" fontId="29" fillId="0" borderId="24" xfId="0" applyNumberFormat="1" applyFont="1" applyBorder="1" applyAlignment="1">
      <alignment horizontal="left" wrapText="1"/>
    </xf>
    <xf numFmtId="0" fontId="38" fillId="14" borderId="0" xfId="0" applyFont="1" applyFill="1" applyAlignment="1">
      <alignment wrapText="1"/>
    </xf>
    <xf numFmtId="0" fontId="21" fillId="14" borderId="0" xfId="0" applyFont="1" applyFill="1" applyAlignment="1">
      <alignment wrapText="1"/>
    </xf>
    <xf numFmtId="0" fontId="41" fillId="0" borderId="0" xfId="0" applyFont="1" applyAlignment="1">
      <alignment horizontal="left"/>
    </xf>
    <xf numFmtId="0" fontId="46" fillId="14" borderId="0" xfId="0" applyFont="1" applyFill="1"/>
    <xf numFmtId="0" fontId="1" fillId="0" borderId="0" xfId="0" applyFont="1" applyAlignment="1">
      <alignment horizontal="left"/>
    </xf>
    <xf numFmtId="0" fontId="1" fillId="7" borderId="33" xfId="0" applyFont="1" applyFill="1" applyBorder="1" applyAlignment="1">
      <alignment horizontal="left"/>
    </xf>
    <xf numFmtId="0" fontId="1" fillId="7" borderId="0" xfId="0" applyFont="1" applyFill="1" applyAlignment="1">
      <alignment horizontal="left"/>
    </xf>
    <xf numFmtId="165" fontId="1" fillId="0" borderId="0" xfId="0" applyNumberFormat="1" applyFont="1" applyAlignment="1">
      <alignment horizontal="left"/>
    </xf>
  </cellXfs>
  <cellStyles count="2">
    <cellStyle name="Hyperlink" xfId="1" builtinId="8"/>
    <cellStyle name="Standaard" xfId="0" builtinId="0"/>
  </cellStyles>
  <dxfs count="3">
    <dxf>
      <font>
        <color rgb="FF0070C0"/>
      </font>
      <fill>
        <patternFill patternType="solid">
          <bgColor theme="7" tint="0.59999389629810485"/>
        </patternFill>
      </fill>
    </dxf>
    <dxf>
      <fill>
        <patternFill>
          <bgColor rgb="FFFFC7CE"/>
        </patternFill>
      </fill>
    </dxf>
    <dxf>
      <alignment wrapText="1"/>
    </dxf>
  </dxfs>
  <tableStyles count="0" defaultTableStyle="TableStyleMedium2" defaultPivotStyle="PivotStyleLight16"/>
  <colors>
    <mruColors>
      <color rgb="FFF56464"/>
      <color rgb="FFF7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microsoft.com/office/2007/relationships/slicerCache" Target="slicerCaches/slicerCache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microsoft.com/office/2007/relationships/slicerCache" Target="slicerCaches/slicerCache4.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3.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13</xdr:col>
      <xdr:colOff>171450</xdr:colOff>
      <xdr:row>2</xdr:row>
      <xdr:rowOff>104775</xdr:rowOff>
    </xdr:from>
    <xdr:to>
      <xdr:col>16</xdr:col>
      <xdr:colOff>171450</xdr:colOff>
      <xdr:row>16</xdr:row>
      <xdr:rowOff>34925</xdr:rowOff>
    </xdr:to>
    <mc:AlternateContent xmlns:mc="http://schemas.openxmlformats.org/markup-compatibility/2006" xmlns:a14="http://schemas.microsoft.com/office/drawing/2010/main">
      <mc:Choice Requires="a14">
        <xdr:graphicFrame macro="">
          <xdr:nvGraphicFramePr>
            <xdr:cNvPr id="2" name="Woonplaats">
              <a:extLst>
                <a:ext uri="{FF2B5EF4-FFF2-40B4-BE49-F238E27FC236}">
                  <a16:creationId xmlns:a16="http://schemas.microsoft.com/office/drawing/2014/main" id="{022D4997-B29A-D5A8-373D-0B8060691DC0}"/>
                </a:ext>
              </a:extLst>
            </xdr:cNvPr>
            <xdr:cNvGraphicFramePr/>
          </xdr:nvGraphicFramePr>
          <xdr:xfrm>
            <a:off x="0" y="0"/>
            <a:ext cx="0" cy="0"/>
          </xdr:xfrm>
          <a:graphic>
            <a:graphicData uri="http://schemas.microsoft.com/office/drawing/2010/slicer">
              <sle:slicer xmlns:sle="http://schemas.microsoft.com/office/drawing/2010/slicer" name="Woonplaats"/>
            </a:graphicData>
          </a:graphic>
        </xdr:graphicFrame>
      </mc:Choice>
      <mc:Fallback xmlns="">
        <xdr:sp macro="" textlink="">
          <xdr:nvSpPr>
            <xdr:cNvPr id="0" name=""/>
            <xdr:cNvSpPr>
              <a:spLocks noTextEdit="1"/>
            </xdr:cNvSpPr>
          </xdr:nvSpPr>
          <xdr:spPr>
            <a:xfrm>
              <a:off x="10677525" y="485775"/>
              <a:ext cx="1828800" cy="2781300"/>
            </a:xfrm>
            <a:prstGeom prst="rect">
              <a:avLst/>
            </a:prstGeom>
            <a:solidFill>
              <a:prstClr val="white"/>
            </a:solidFill>
            <a:ln w="1">
              <a:solidFill>
                <a:prstClr val="green"/>
              </a:solidFill>
            </a:ln>
          </xdr:spPr>
          <xdr:txBody>
            <a:bodyPr vertOverflow="clip" horzOverflow="clip"/>
            <a:lstStyle/>
            <a:p>
              <a:endParaRPr sz="1100"/>
            </a:p>
          </xdr:txBody>
        </xdr:sp>
      </mc:Fallback>
    </mc:AlternateContent>
    <xdr:clientData/>
  </xdr:twoCellAnchor>
  <xdr:twoCellAnchor editAs="oneCell">
    <xdr:from>
      <xdr:col>16</xdr:col>
      <xdr:colOff>238125</xdr:colOff>
      <xdr:row>2</xdr:row>
      <xdr:rowOff>104775</xdr:rowOff>
    </xdr:from>
    <xdr:to>
      <xdr:col>19</xdr:col>
      <xdr:colOff>238125</xdr:colOff>
      <xdr:row>22</xdr:row>
      <xdr:rowOff>139700</xdr:rowOff>
    </xdr:to>
    <mc:AlternateContent xmlns:mc="http://schemas.openxmlformats.org/markup-compatibility/2006" xmlns:a14="http://schemas.microsoft.com/office/drawing/2010/main">
      <mc:Choice Requires="a14">
        <xdr:graphicFrame macro="">
          <xdr:nvGraphicFramePr>
            <xdr:cNvPr id="3" name="Naar welke sector er wordt omgeschoold">
              <a:extLst>
                <a:ext uri="{FF2B5EF4-FFF2-40B4-BE49-F238E27FC236}">
                  <a16:creationId xmlns:a16="http://schemas.microsoft.com/office/drawing/2014/main" id="{0F900A54-71EA-E7C5-F0C7-2FBE18F2C1E2}"/>
                </a:ext>
                <a:ext uri="{147F2762-F138-4A5C-976F-8EAC2B608ADB}">
                  <a16:predDERef xmlns:a16="http://schemas.microsoft.com/office/drawing/2014/main" pred="{022D4997-B29A-D5A8-373D-0B8060691DC0}"/>
                </a:ext>
              </a:extLst>
            </xdr:cNvPr>
            <xdr:cNvGraphicFramePr/>
          </xdr:nvGraphicFramePr>
          <xdr:xfrm>
            <a:off x="0" y="0"/>
            <a:ext cx="0" cy="0"/>
          </xdr:xfrm>
          <a:graphic>
            <a:graphicData uri="http://schemas.microsoft.com/office/drawing/2010/slicer">
              <sle:slicer xmlns:sle="http://schemas.microsoft.com/office/drawing/2010/slicer" name="Naar welke sector er wordt omgeschoold"/>
            </a:graphicData>
          </a:graphic>
        </xdr:graphicFrame>
      </mc:Choice>
      <mc:Fallback xmlns="">
        <xdr:sp macro="" textlink="">
          <xdr:nvSpPr>
            <xdr:cNvPr id="0" name=""/>
            <xdr:cNvSpPr>
              <a:spLocks noTextEdit="1"/>
            </xdr:cNvSpPr>
          </xdr:nvSpPr>
          <xdr:spPr>
            <a:xfrm>
              <a:off x="12573000" y="485775"/>
              <a:ext cx="1828800" cy="4029075"/>
            </a:xfrm>
            <a:prstGeom prst="rect">
              <a:avLst/>
            </a:prstGeom>
            <a:solidFill>
              <a:prstClr val="white"/>
            </a:solidFill>
            <a:ln w="1">
              <a:solidFill>
                <a:prstClr val="green"/>
              </a:solidFill>
            </a:ln>
          </xdr:spPr>
          <xdr:txBody>
            <a:bodyPr vertOverflow="clip" horzOverflow="clip"/>
            <a:lstStyle/>
            <a:p>
              <a:endParaRPr sz="1100"/>
            </a:p>
          </xdr:txBody>
        </xdr:sp>
      </mc:Fallback>
    </mc:AlternateContent>
    <xdr:clientData/>
  </xdr:twoCellAnchor>
  <xdr:twoCellAnchor editAs="oneCell">
    <xdr:from>
      <xdr:col>19</xdr:col>
      <xdr:colOff>285750</xdr:colOff>
      <xdr:row>2</xdr:row>
      <xdr:rowOff>104775</xdr:rowOff>
    </xdr:from>
    <xdr:to>
      <xdr:col>21</xdr:col>
      <xdr:colOff>381000</xdr:colOff>
      <xdr:row>9</xdr:row>
      <xdr:rowOff>6350</xdr:rowOff>
    </xdr:to>
    <mc:AlternateContent xmlns:mc="http://schemas.openxmlformats.org/markup-compatibility/2006" xmlns:a14="http://schemas.microsoft.com/office/drawing/2010/main">
      <mc:Choice Requires="a14">
        <xdr:graphicFrame macro="">
          <xdr:nvGraphicFramePr>
            <xdr:cNvPr id="4" name="Jaar datum mail naar inkoop">
              <a:extLst>
                <a:ext uri="{FF2B5EF4-FFF2-40B4-BE49-F238E27FC236}">
                  <a16:creationId xmlns:a16="http://schemas.microsoft.com/office/drawing/2014/main" id="{05CA5F5C-F8D3-1EEA-2478-5E19835DEF88}"/>
                </a:ext>
                <a:ext uri="{147F2762-F138-4A5C-976F-8EAC2B608ADB}">
                  <a16:predDERef xmlns:a16="http://schemas.microsoft.com/office/drawing/2014/main" pred="{0F900A54-71EA-E7C5-F0C7-2FBE18F2C1E2}"/>
                </a:ext>
              </a:extLst>
            </xdr:cNvPr>
            <xdr:cNvGraphicFramePr/>
          </xdr:nvGraphicFramePr>
          <xdr:xfrm>
            <a:off x="0" y="0"/>
            <a:ext cx="0" cy="0"/>
          </xdr:xfrm>
          <a:graphic>
            <a:graphicData uri="http://schemas.microsoft.com/office/drawing/2010/slicer">
              <sle:slicer xmlns:sle="http://schemas.microsoft.com/office/drawing/2010/slicer" name="Jaar datum mail naar inkoop"/>
            </a:graphicData>
          </a:graphic>
        </xdr:graphicFrame>
      </mc:Choice>
      <mc:Fallback xmlns="">
        <xdr:sp macro="" textlink="">
          <xdr:nvSpPr>
            <xdr:cNvPr id="0" name=""/>
            <xdr:cNvSpPr>
              <a:spLocks noTextEdit="1"/>
            </xdr:cNvSpPr>
          </xdr:nvSpPr>
          <xdr:spPr>
            <a:xfrm>
              <a:off x="14449425" y="485775"/>
              <a:ext cx="1314450" cy="1419225"/>
            </a:xfrm>
            <a:prstGeom prst="rect">
              <a:avLst/>
            </a:prstGeom>
            <a:solidFill>
              <a:prstClr val="white"/>
            </a:solidFill>
            <a:ln w="1">
              <a:solidFill>
                <a:prstClr val="green"/>
              </a:solidFill>
            </a:ln>
          </xdr:spPr>
          <xdr:txBody>
            <a:bodyPr vertOverflow="clip" horzOverflow="clip"/>
            <a:lstStyle/>
            <a:p>
              <a:endParaRPr sz="1100"/>
            </a:p>
          </xdr:txBody>
        </xdr:sp>
      </mc:Fallback>
    </mc:AlternateContent>
    <xdr:clientData/>
  </xdr:twoCellAnchor>
  <xdr:twoCellAnchor editAs="oneCell">
    <xdr:from>
      <xdr:col>19</xdr:col>
      <xdr:colOff>333375</xdr:colOff>
      <xdr:row>11</xdr:row>
      <xdr:rowOff>161925</xdr:rowOff>
    </xdr:from>
    <xdr:to>
      <xdr:col>21</xdr:col>
      <xdr:colOff>419100</xdr:colOff>
      <xdr:row>25</xdr:row>
      <xdr:rowOff>133350</xdr:rowOff>
    </xdr:to>
    <mc:AlternateContent xmlns:mc="http://schemas.openxmlformats.org/markup-compatibility/2006" xmlns:a14="http://schemas.microsoft.com/office/drawing/2010/main">
      <mc:Choice Requires="a14">
        <xdr:graphicFrame macro="">
          <xdr:nvGraphicFramePr>
            <xdr:cNvPr id="5" name="Week nr datum mail naar inkoop">
              <a:extLst>
                <a:ext uri="{FF2B5EF4-FFF2-40B4-BE49-F238E27FC236}">
                  <a16:creationId xmlns:a16="http://schemas.microsoft.com/office/drawing/2014/main" id="{F855567B-12F5-A8E7-ED87-FBE121939525}"/>
                </a:ext>
                <a:ext uri="{147F2762-F138-4A5C-976F-8EAC2B608ADB}">
                  <a16:predDERef xmlns:a16="http://schemas.microsoft.com/office/drawing/2014/main" pred="{05CA5F5C-F8D3-1EEA-2478-5E19835DEF88}"/>
                </a:ext>
              </a:extLst>
            </xdr:cNvPr>
            <xdr:cNvGraphicFramePr/>
          </xdr:nvGraphicFramePr>
          <xdr:xfrm>
            <a:off x="0" y="0"/>
            <a:ext cx="0" cy="0"/>
          </xdr:xfrm>
          <a:graphic>
            <a:graphicData uri="http://schemas.microsoft.com/office/drawing/2010/slicer">
              <sle:slicer xmlns:sle="http://schemas.microsoft.com/office/drawing/2010/slicer" name="Week nr datum mail naar inkoop"/>
            </a:graphicData>
          </a:graphic>
        </xdr:graphicFrame>
      </mc:Choice>
      <mc:Fallback xmlns="">
        <xdr:sp macro="" textlink="">
          <xdr:nvSpPr>
            <xdr:cNvPr id="0" name=""/>
            <xdr:cNvSpPr>
              <a:spLocks noTextEdit="1"/>
            </xdr:cNvSpPr>
          </xdr:nvSpPr>
          <xdr:spPr>
            <a:xfrm>
              <a:off x="14468475" y="1943100"/>
              <a:ext cx="1304925" cy="2638425"/>
            </a:xfrm>
            <a:prstGeom prst="rect">
              <a:avLst/>
            </a:prstGeom>
            <a:solidFill>
              <a:prstClr val="white"/>
            </a:solidFill>
            <a:ln w="1">
              <a:solidFill>
                <a:prstClr val="green"/>
              </a:solidFill>
            </a:ln>
          </xdr:spPr>
          <xdr:txBody>
            <a:bodyPr vertOverflow="clip" horzOverflow="clip"/>
            <a:lstStyle/>
            <a:p>
              <a:endParaRPr sz="1100"/>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ckermann A.L. (Luc)" refreshedDate="45750.422544560184" createdVersion="8" refreshedVersion="8" minRefreshableVersion="3" recordCount="210" xr:uid="{C9C37460-CCD3-46C6-ADB1-C05C64108B67}">
  <cacheSource type="worksheet">
    <worksheetSource ref="A1:AD1048576" sheet="Overzicht inkoop"/>
  </cacheSource>
  <cacheFields count="30">
    <cacheField name="Registratienummer" numFmtId="0">
      <sharedItems containsNonDate="0" containsString="0" containsBlank="1"/>
    </cacheField>
    <cacheField name="Achternaam Klant" numFmtId="0">
      <sharedItems containsBlank="1"/>
    </cacheField>
    <cacheField name="Adviseur" numFmtId="0">
      <sharedItems containsBlank="1" count="9">
        <s v=""/>
        <m/>
        <s v="Helene" u="1"/>
        <s v="Dees" u="1"/>
        <s v="Sharon" u="1"/>
        <s v="Danielle" u="1"/>
        <s v="Maria" u="1"/>
        <s v="Soraya" u="1"/>
        <s v="Sirin" u="1"/>
      </sharedItems>
    </cacheField>
    <cacheField name="Inkoopummer" numFmtId="0">
      <sharedItems containsBlank="1"/>
    </cacheField>
    <cacheField name="Datum mail verzonden naar inkoop" numFmtId="0">
      <sharedItems containsNonDate="0" containsString="0" containsBlank="1"/>
    </cacheField>
    <cacheField name="Toelichting mail verzonden naar inkoop" numFmtId="0">
      <sharedItems containsNonDate="0" containsString="0" containsBlank="1"/>
    </cacheField>
    <cacheField name="Naam opleider" numFmtId="0">
      <sharedItems containsNonDate="0" containsString="0" containsBlank="1"/>
    </cacheField>
    <cacheField name="Woonplaats" numFmtId="0">
      <sharedItems containsBlank="1" count="11">
        <s v=""/>
        <m/>
        <s v="Zevenhuizen" u="1"/>
        <s v="Rotterdam" u="1"/>
        <s v="Mail" u="1"/>
        <s v="Capelle a/d IJssel" u="1"/>
        <s v="Binnenloper" u="1"/>
        <s v="Krimpen a/d IJssel" u="1"/>
        <s v="Krimpen aan den IJssel" u="1"/>
        <s v="Vlaardingen" u="1"/>
        <s v="Poortugaal" u="1"/>
      </sharedItems>
    </cacheField>
    <cacheField name="Doelgroep moment instroom" numFmtId="0">
      <sharedItems containsBlank="1"/>
    </cacheField>
    <cacheField name="EVP moment instroom" numFmtId="0">
      <sharedItems containsBlank="1"/>
    </cacheField>
    <cacheField name="Soort" numFmtId="0">
      <sharedItems containsNonDate="0" containsString="0" containsBlank="1"/>
    </cacheField>
    <cacheField name="Kosten" numFmtId="165">
      <sharedItems containsNonDate="0" containsString="0" containsBlank="1"/>
    </cacheField>
    <cacheField name="BTW Bedrag" numFmtId="0">
      <sharedItems containsNonDate="0" containsString="0" containsBlank="1"/>
    </cacheField>
    <cacheField name="Geslacht" numFmtId="0">
      <sharedItems containsBlank="1"/>
    </cacheField>
    <cacheField name="Geboortejaar categorie" numFmtId="0">
      <sharedItems containsBlank="1"/>
    </cacheField>
    <cacheField name="Opleidingsniveau" numFmtId="0">
      <sharedItems containsBlank="1"/>
    </cacheField>
    <cacheField name="Sector huidig of laatste beroep" numFmtId="0">
      <sharedItems containsBlank="1"/>
    </cacheField>
    <cacheField name="Naar welke sector er wordt omgeschoold" numFmtId="0">
      <sharedItems containsBlank="1" count="24">
        <s v=""/>
        <m/>
        <s v="Overige sectoren" u="1"/>
        <s v="Zorg en welzijn" u="1"/>
        <s v="Handel - Detailhandel" u="1"/>
        <s v="Horeca" u="1"/>
        <s v="Transport en logistiek" u="1"/>
        <s v="Zorg &amp; Welzijn" u="1"/>
        <s v="Industrie - Metaal- en technologische industrie" u="1"/>
        <s v="ICT" u="1"/>
        <s v="Veiligheid" u="1"/>
        <s v="Overheid" u="1"/>
        <s v="Overige dienstverlening (waaronder haar- en schoonheidsverzorging)" u="1"/>
        <s v="Verhuur en overige zakelijke diensten - Overig verhuur en overige zakelijke diensten" u="1"/>
        <s v="Bouw" u="1"/>
        <s v="Onderwijs" u="1"/>
        <s v="Techniek (ICT)" u="1"/>
        <s v="Verhuur en overige zakelijke diensten - Schoonmaak en facility management" u="1"/>
        <s v="Verhuur en overige zakelijke diensten - Beveiliging en opsporing" u="1"/>
        <s v="Industrie - Chemische, voedings- en genotmiddelenindustrie" u="1"/>
        <s v="Onderwijs/kinderopvang" u="1"/>
        <s v="Cultuur, sport en recreatie" u="1"/>
        <s v="Vervoer en opslag - Personenvervoer" u="1"/>
        <s v="Verhuur en overige zakelijke diensten - Reisbranche" u="1"/>
      </sharedItems>
    </cacheField>
    <cacheField name="Brutto inkomen_x000a_(exclusief vakantiegeld)" numFmtId="0">
      <sharedItems containsBlank="1"/>
    </cacheField>
    <cacheField name="ZZP'er inkomen" numFmtId="0">
      <sharedItems containsBlank="1"/>
    </cacheField>
    <cacheField name="Startdatum opleiding/ traject" numFmtId="0">
      <sharedItems containsNonDate="0" containsString="0" containsBlank="1"/>
    </cacheField>
    <cacheField name="Einddatum opleidings traject" numFmtId="0">
      <sharedItems containsNonDate="0" containsString="0" containsBlank="1"/>
    </cacheField>
    <cacheField name="Certificaat/Diploma check datum" numFmtId="0">
      <sharedItems containsNonDate="0" containsString="0" containsBlank="1"/>
    </cacheField>
    <cacheField name="Presentielijst Ja/Nee/NVT" numFmtId="0">
      <sharedItems containsNonDate="0" containsString="0" containsBlank="1"/>
    </cacheField>
    <cacheField name="ESF proof Ja/Uitzondering" numFmtId="0">
      <sharedItems containsNonDate="0" containsString="0" containsBlank="1"/>
    </cacheField>
    <cacheField name="ESF proof uitzondering toelichting" numFmtId="0">
      <sharedItems containsNonDate="0" containsString="0" containsBlank="1"/>
    </cacheField>
    <cacheField name="Opmerkingen" numFmtId="0">
      <sharedItems containsNonDate="0" containsString="0" containsBlank="1"/>
    </cacheField>
    <cacheField name="Week nr datum mail naar inkoop" numFmtId="0">
      <sharedItems containsBlank="1" containsMixedTypes="1" containsNumber="1" containsInteger="1" minValue="2" maxValue="41" count="16">
        <s v=""/>
        <m/>
        <n v="5" u="1"/>
        <n v="41" u="1"/>
        <n v="2" u="1"/>
        <n v="3" u="1"/>
        <n v="6" u="1"/>
        <n v="7" u="1"/>
        <n v="10" u="1"/>
        <n v="4" u="1"/>
        <n v="8" u="1"/>
        <n v="9" u="1"/>
        <n v="11" u="1"/>
        <n v="12" u="1"/>
        <n v="13" u="1"/>
        <n v="14" u="1"/>
      </sharedItems>
    </cacheField>
    <cacheField name="Maand nr datum mail naar inkoop" numFmtId="0">
      <sharedItems containsBlank="1"/>
    </cacheField>
    <cacheField name="Jaar datum mail naar inkoop" numFmtId="0">
      <sharedItems containsBlank="1" containsMixedTypes="1" containsNumber="1" containsInteger="1" minValue="2024" maxValue="2025" count="4">
        <s v=""/>
        <m/>
        <n v="2025" u="1"/>
        <n v="2024" u="1"/>
      </sharedItems>
    </cacheField>
  </cacheFields>
  <extLst>
    <ext xmlns:x14="http://schemas.microsoft.com/office/spreadsheetml/2009/9/main" uri="{725AE2AE-9491-48be-B2B4-4EB974FC3084}">
      <x14:pivotCacheDefinition pivotCacheId="177582854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0">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s v=""/>
    <x v="0"/>
    <m/>
    <m/>
    <m/>
    <m/>
    <x v="0"/>
    <s v=""/>
    <s v=""/>
    <m/>
    <m/>
    <m/>
    <s v=""/>
    <s v=""/>
    <s v=""/>
    <s v=""/>
    <x v="0"/>
    <s v=""/>
    <s v=""/>
    <m/>
    <m/>
    <m/>
    <m/>
    <m/>
    <m/>
    <m/>
    <x v="0"/>
    <s v=""/>
    <x v="0"/>
  </r>
  <r>
    <m/>
    <m/>
    <x v="1"/>
    <s v="voor meer cellen, aub, de cellen (de hele rij) verder naar beneden doortrekken"/>
    <m/>
    <m/>
    <m/>
    <x v="1"/>
    <m/>
    <m/>
    <m/>
    <m/>
    <m/>
    <m/>
    <m/>
    <m/>
    <m/>
    <x v="1"/>
    <m/>
    <m/>
    <m/>
    <m/>
    <m/>
    <m/>
    <m/>
    <m/>
    <m/>
    <x v="1"/>
    <m/>
    <x v="1"/>
  </r>
  <r>
    <m/>
    <m/>
    <x v="1"/>
    <m/>
    <m/>
    <m/>
    <m/>
    <x v="1"/>
    <m/>
    <m/>
    <m/>
    <m/>
    <m/>
    <m/>
    <m/>
    <m/>
    <m/>
    <x v="1"/>
    <m/>
    <m/>
    <m/>
    <m/>
    <m/>
    <m/>
    <m/>
    <m/>
    <m/>
    <x v="1"/>
    <m/>
    <x v="1"/>
  </r>
  <r>
    <m/>
    <m/>
    <x v="1"/>
    <m/>
    <m/>
    <m/>
    <m/>
    <x v="1"/>
    <m/>
    <m/>
    <m/>
    <m/>
    <m/>
    <m/>
    <m/>
    <m/>
    <m/>
    <x v="1"/>
    <m/>
    <m/>
    <m/>
    <m/>
    <m/>
    <m/>
    <m/>
    <m/>
    <m/>
    <x v="1"/>
    <m/>
    <x v="1"/>
  </r>
  <r>
    <m/>
    <m/>
    <x v="1"/>
    <m/>
    <m/>
    <m/>
    <m/>
    <x v="1"/>
    <m/>
    <m/>
    <m/>
    <m/>
    <m/>
    <m/>
    <m/>
    <m/>
    <m/>
    <x v="1"/>
    <m/>
    <m/>
    <m/>
    <m/>
    <m/>
    <m/>
    <m/>
    <m/>
    <m/>
    <x v="1"/>
    <m/>
    <x v="1"/>
  </r>
  <r>
    <m/>
    <m/>
    <x v="1"/>
    <m/>
    <m/>
    <m/>
    <m/>
    <x v="1"/>
    <m/>
    <m/>
    <m/>
    <m/>
    <m/>
    <m/>
    <m/>
    <m/>
    <m/>
    <x v="1"/>
    <m/>
    <m/>
    <m/>
    <m/>
    <m/>
    <m/>
    <m/>
    <m/>
    <m/>
    <x v="1"/>
    <m/>
    <x v="1"/>
  </r>
  <r>
    <m/>
    <m/>
    <x v="1"/>
    <m/>
    <m/>
    <m/>
    <m/>
    <x v="1"/>
    <m/>
    <m/>
    <m/>
    <m/>
    <m/>
    <m/>
    <m/>
    <m/>
    <m/>
    <x v="1"/>
    <m/>
    <m/>
    <m/>
    <m/>
    <m/>
    <m/>
    <m/>
    <m/>
    <m/>
    <x v="1"/>
    <m/>
    <x v="1"/>
  </r>
  <r>
    <m/>
    <m/>
    <x v="1"/>
    <m/>
    <m/>
    <m/>
    <m/>
    <x v="1"/>
    <m/>
    <m/>
    <m/>
    <m/>
    <m/>
    <m/>
    <m/>
    <m/>
    <m/>
    <x v="1"/>
    <m/>
    <m/>
    <m/>
    <m/>
    <m/>
    <m/>
    <m/>
    <m/>
    <m/>
    <x v="1"/>
    <m/>
    <x v="1"/>
  </r>
  <r>
    <m/>
    <m/>
    <x v="1"/>
    <m/>
    <m/>
    <m/>
    <m/>
    <x v="1"/>
    <m/>
    <m/>
    <m/>
    <m/>
    <m/>
    <m/>
    <m/>
    <m/>
    <m/>
    <x v="1"/>
    <m/>
    <m/>
    <m/>
    <m/>
    <m/>
    <m/>
    <m/>
    <m/>
    <m/>
    <x v="1"/>
    <m/>
    <x v="1"/>
  </r>
  <r>
    <m/>
    <m/>
    <x v="1"/>
    <m/>
    <m/>
    <m/>
    <m/>
    <x v="1"/>
    <m/>
    <m/>
    <m/>
    <m/>
    <m/>
    <m/>
    <m/>
    <m/>
    <m/>
    <x v="1"/>
    <m/>
    <m/>
    <m/>
    <m/>
    <m/>
    <m/>
    <m/>
    <m/>
    <m/>
    <x v="1"/>
    <m/>
    <x v="1"/>
  </r>
  <r>
    <m/>
    <m/>
    <x v="1"/>
    <m/>
    <m/>
    <m/>
    <m/>
    <x v="1"/>
    <m/>
    <m/>
    <m/>
    <m/>
    <m/>
    <m/>
    <m/>
    <m/>
    <m/>
    <x v="1"/>
    <m/>
    <m/>
    <m/>
    <m/>
    <m/>
    <m/>
    <m/>
    <m/>
    <m/>
    <x v="1"/>
    <m/>
    <x v="1"/>
  </r>
  <r>
    <m/>
    <m/>
    <x v="1"/>
    <m/>
    <m/>
    <m/>
    <m/>
    <x v="1"/>
    <m/>
    <m/>
    <m/>
    <m/>
    <m/>
    <m/>
    <m/>
    <m/>
    <m/>
    <x v="1"/>
    <m/>
    <m/>
    <m/>
    <m/>
    <m/>
    <m/>
    <m/>
    <m/>
    <m/>
    <x v="1"/>
    <m/>
    <x v="1"/>
  </r>
  <r>
    <m/>
    <m/>
    <x v="1"/>
    <m/>
    <m/>
    <m/>
    <m/>
    <x v="1"/>
    <m/>
    <m/>
    <m/>
    <m/>
    <m/>
    <m/>
    <m/>
    <m/>
    <m/>
    <x v="1"/>
    <m/>
    <m/>
    <m/>
    <m/>
    <m/>
    <m/>
    <m/>
    <m/>
    <m/>
    <x v="1"/>
    <m/>
    <x v="1"/>
  </r>
  <r>
    <m/>
    <m/>
    <x v="1"/>
    <m/>
    <m/>
    <m/>
    <m/>
    <x v="1"/>
    <m/>
    <m/>
    <m/>
    <m/>
    <m/>
    <m/>
    <m/>
    <m/>
    <m/>
    <x v="1"/>
    <m/>
    <m/>
    <m/>
    <m/>
    <m/>
    <m/>
    <m/>
    <m/>
    <m/>
    <x v="1"/>
    <m/>
    <x v="1"/>
  </r>
  <r>
    <m/>
    <m/>
    <x v="1"/>
    <m/>
    <m/>
    <m/>
    <m/>
    <x v="1"/>
    <m/>
    <m/>
    <m/>
    <m/>
    <m/>
    <m/>
    <m/>
    <m/>
    <m/>
    <x v="1"/>
    <m/>
    <m/>
    <m/>
    <m/>
    <m/>
    <m/>
    <m/>
    <m/>
    <m/>
    <x v="1"/>
    <m/>
    <x v="1"/>
  </r>
  <r>
    <m/>
    <m/>
    <x v="1"/>
    <m/>
    <m/>
    <m/>
    <m/>
    <x v="1"/>
    <m/>
    <m/>
    <m/>
    <m/>
    <m/>
    <m/>
    <m/>
    <m/>
    <m/>
    <x v="1"/>
    <m/>
    <m/>
    <m/>
    <m/>
    <m/>
    <m/>
    <m/>
    <m/>
    <m/>
    <x v="1"/>
    <m/>
    <x v="1"/>
  </r>
  <r>
    <m/>
    <m/>
    <x v="1"/>
    <m/>
    <m/>
    <m/>
    <m/>
    <x v="1"/>
    <m/>
    <m/>
    <m/>
    <m/>
    <m/>
    <m/>
    <m/>
    <m/>
    <m/>
    <x v="1"/>
    <m/>
    <m/>
    <m/>
    <m/>
    <m/>
    <m/>
    <m/>
    <m/>
    <m/>
    <x v="1"/>
    <m/>
    <x v="1"/>
  </r>
  <r>
    <m/>
    <m/>
    <x v="1"/>
    <m/>
    <m/>
    <m/>
    <m/>
    <x v="1"/>
    <m/>
    <m/>
    <m/>
    <m/>
    <m/>
    <m/>
    <m/>
    <m/>
    <m/>
    <x v="1"/>
    <m/>
    <m/>
    <m/>
    <m/>
    <m/>
    <m/>
    <m/>
    <m/>
    <m/>
    <x v="1"/>
    <m/>
    <x v="1"/>
  </r>
  <r>
    <m/>
    <m/>
    <x v="1"/>
    <m/>
    <m/>
    <m/>
    <m/>
    <x v="1"/>
    <m/>
    <m/>
    <m/>
    <m/>
    <m/>
    <m/>
    <m/>
    <m/>
    <m/>
    <x v="1"/>
    <m/>
    <m/>
    <m/>
    <m/>
    <m/>
    <m/>
    <m/>
    <m/>
    <m/>
    <x v="1"/>
    <m/>
    <x v="1"/>
  </r>
  <r>
    <m/>
    <m/>
    <x v="1"/>
    <m/>
    <m/>
    <m/>
    <m/>
    <x v="1"/>
    <m/>
    <m/>
    <m/>
    <m/>
    <m/>
    <m/>
    <m/>
    <m/>
    <m/>
    <x v="1"/>
    <m/>
    <m/>
    <m/>
    <m/>
    <m/>
    <m/>
    <m/>
    <m/>
    <m/>
    <x v="1"/>
    <m/>
    <x v="1"/>
  </r>
  <r>
    <m/>
    <m/>
    <x v="1"/>
    <m/>
    <m/>
    <m/>
    <m/>
    <x v="1"/>
    <m/>
    <m/>
    <m/>
    <m/>
    <m/>
    <m/>
    <m/>
    <m/>
    <m/>
    <x v="1"/>
    <m/>
    <m/>
    <m/>
    <m/>
    <m/>
    <m/>
    <m/>
    <m/>
    <m/>
    <x v="1"/>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190B3F9-36C4-4AD2-B2D0-F79813C3675F}" name="Draaitabel1" cacheId="0" applyNumberFormats="0" applyBorderFormats="0" applyFontFormats="0" applyPatternFormats="0" applyAlignmentFormats="0" applyWidthHeightFormats="1" dataCaption="Waarden" updatedVersion="8" minRefreshableVersion="3" useAutoFormatting="1" itemPrintTitles="1" createdVersion="8" indent="0" compact="0" compactData="0" multipleFieldFilters="0">
  <location ref="K4:L7" firstHeaderRow="1" firstDataRow="1" firstDataCol="1"/>
  <pivotFields count="30">
    <pivotField compact="0" outline="0" showAll="0"/>
    <pivotField compact="0" outline="0" showAll="0"/>
    <pivotField axis="axisRow" compact="0" outline="0" showAll="0">
      <items count="10">
        <item x="0"/>
        <item m="1" x="5"/>
        <item m="1" x="3"/>
        <item m="1" x="2"/>
        <item m="1" x="6"/>
        <item m="1" x="4"/>
        <item m="1" x="7"/>
        <item x="1"/>
        <item m="1" x="8"/>
        <item t="default"/>
      </items>
    </pivotField>
    <pivotField compact="0" outline="0" showAll="0"/>
    <pivotField dataField="1" compact="0" outline="0" showAll="0"/>
    <pivotField compact="0" outline="0" showAll="0"/>
    <pivotField compact="0" outline="0" showAll="0"/>
    <pivotField compact="0" outline="0" showAll="0">
      <items count="12">
        <item x="0"/>
        <item m="1" x="6"/>
        <item m="1" x="5"/>
        <item m="1" x="7"/>
        <item m="1" x="8"/>
        <item m="1" x="4"/>
        <item m="1" x="10"/>
        <item m="1" x="3"/>
        <item m="1" x="9"/>
        <item m="1" x="2"/>
        <item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25">
        <item x="0"/>
        <item m="1" x="14"/>
        <item m="1" x="21"/>
        <item m="1" x="4"/>
        <item m="1" x="5"/>
        <item m="1" x="9"/>
        <item m="1" x="19"/>
        <item m="1" x="8"/>
        <item m="1" x="15"/>
        <item m="1" x="20"/>
        <item m="1" x="11"/>
        <item m="1" x="12"/>
        <item m="1" x="2"/>
        <item m="1" x="16"/>
        <item m="1" x="6"/>
        <item m="1" x="10"/>
        <item m="1" x="18"/>
        <item m="1" x="13"/>
        <item m="1" x="23"/>
        <item m="1" x="17"/>
        <item m="1" x="22"/>
        <item m="1" x="7"/>
        <item m="1" x="3"/>
        <item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17">
        <item m="1" x="4"/>
        <item m="1" x="5"/>
        <item m="1" x="9"/>
        <item m="1" x="2"/>
        <item m="1" x="6"/>
        <item m="1" x="7"/>
        <item m="1" x="10"/>
        <item m="1" x="11"/>
        <item m="1" x="8"/>
        <item m="1" x="12"/>
        <item m="1" x="13"/>
        <item m="1" x="14"/>
        <item m="1" x="15"/>
        <item m="1" x="3"/>
        <item x="0"/>
        <item x="1"/>
        <item t="default"/>
      </items>
    </pivotField>
    <pivotField compact="0" outline="0" showAll="0"/>
    <pivotField compact="0" outline="0" showAll="0">
      <items count="5">
        <item m="1" x="3"/>
        <item m="1" x="2"/>
        <item x="0"/>
        <item x="1"/>
        <item t="default"/>
      </items>
    </pivotField>
  </pivotFields>
  <rowFields count="1">
    <field x="2"/>
  </rowFields>
  <rowItems count="3">
    <i>
      <x/>
    </i>
    <i>
      <x v="7"/>
    </i>
    <i t="grand">
      <x/>
    </i>
  </rowItems>
  <colItems count="1">
    <i/>
  </colItems>
  <dataFields count="1">
    <dataField name="# Aanvragen afgehandeld" fld="4" subtotal="count" baseField="0" baseItem="0"/>
  </dataFields>
  <formats count="1">
    <format dxfId="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oonplaats" xr10:uid="{19ACD128-2F7A-445D-A7DF-AF9E40F4AB5A}" sourceName="Woonplaats">
  <pivotTables>
    <pivotTable tabId="11" name="Draaitabel1"/>
  </pivotTables>
  <data>
    <tabular pivotCacheId="1775828542">
      <items count="11">
        <i x="0" s="1" nd="1"/>
        <i x="6" s="1" nd="1"/>
        <i x="5" s="1" nd="1"/>
        <i x="7" s="1" nd="1"/>
        <i x="8" s="1" nd="1"/>
        <i x="4" s="1" nd="1"/>
        <i x="10" s="1" nd="1"/>
        <i x="3" s="1" nd="1"/>
        <i x="9" s="1" nd="1"/>
        <i x="2" s="1" nd="1"/>
        <i x="1"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aar_welke_sector_er_wordt_omgeschoold" xr10:uid="{8EAA1241-3BC3-43A0-8E66-74DD333A9830}" sourceName="Naar welke sector er wordt omgeschoold">
  <pivotTables>
    <pivotTable tabId="11" name="Draaitabel1"/>
  </pivotTables>
  <data>
    <tabular pivotCacheId="1775828542">
      <items count="24">
        <i x="0" s="1" nd="1"/>
        <i x="14" s="1" nd="1"/>
        <i x="21" s="1" nd="1"/>
        <i x="4" s="1" nd="1"/>
        <i x="5" s="1" nd="1"/>
        <i x="9" s="1" nd="1"/>
        <i x="19" s="1" nd="1"/>
        <i x="8" s="1" nd="1"/>
        <i x="15" s="1" nd="1"/>
        <i x="20" s="1" nd="1"/>
        <i x="11" s="1" nd="1"/>
        <i x="12" s="1" nd="1"/>
        <i x="2" s="1" nd="1"/>
        <i x="16" s="1" nd="1"/>
        <i x="6" s="1" nd="1"/>
        <i x="10" s="1" nd="1"/>
        <i x="18" s="1" nd="1"/>
        <i x="13" s="1" nd="1"/>
        <i x="23" s="1" nd="1"/>
        <i x="17" s="1" nd="1"/>
        <i x="22" s="1" nd="1"/>
        <i x="7" s="1" nd="1"/>
        <i x="3" s="1" nd="1"/>
        <i x="1"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Jaar_datum_mail_naar_inkoop" xr10:uid="{1A6AFD1E-5AB0-4C2E-BC59-F5A6F799734F}" sourceName="Jaar datum mail naar inkoop">
  <pivotTables>
    <pivotTable tabId="11" name="Draaitabel1"/>
  </pivotTables>
  <data>
    <tabular pivotCacheId="1775828542">
      <items count="4">
        <i x="3" s="1" nd="1"/>
        <i x="2" s="1" nd="1"/>
        <i x="0" s="1" nd="1"/>
        <i x="1"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eek_nr_datum_mail_naar_inkoop" xr10:uid="{23760D2C-C137-4A88-97D4-2B7D71B18B55}" sourceName="Week nr datum mail naar inkoop">
  <pivotTables>
    <pivotTable tabId="11" name="Draaitabel1"/>
  </pivotTables>
  <data>
    <tabular pivotCacheId="1775828542">
      <items count="16">
        <i x="4" s="1" nd="1"/>
        <i x="5" s="1" nd="1"/>
        <i x="9" s="1" nd="1"/>
        <i x="2" s="1" nd="1"/>
        <i x="6" s="1" nd="1"/>
        <i x="7" s="1" nd="1"/>
        <i x="10" s="1" nd="1"/>
        <i x="11" s="1" nd="1"/>
        <i x="8" s="1" nd="1"/>
        <i x="12" s="1" nd="1"/>
        <i x="13" s="1" nd="1"/>
        <i x="14" s="1" nd="1"/>
        <i x="15" s="1" nd="1"/>
        <i x="3" s="1" nd="1"/>
        <i x="0" s="1" nd="1"/>
        <i x="1"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Woonplaats" xr10:uid="{8588E128-7D4E-4FA8-96BB-677A9B22583D}" cache="Slicer_Woonplaats" caption="Woonplaats" rowHeight="228600"/>
  <slicer name="Naar welke sector er wordt omgeschoold" xr10:uid="{9F616F7E-A804-4425-8B44-4854C3D61E53}" cache="Slicer_Naar_welke_sector_er_wordt_omgeschoold" caption="Naar welke sector er wordt omgeschoold" rowHeight="228600"/>
  <slicer name="Jaar datum mail naar inkoop" xr10:uid="{47B64DA4-8C97-4FD7-9E39-72E705D4FFBF}" cache="Slicer_Jaar_datum_mail_naar_inkoop" caption="Jaar datum mail naar inkoop" rowHeight="228600"/>
  <slicer name="Week nr datum mail naar inkoop" xr10:uid="{2D14CABF-1B15-47F6-BCD0-07FFEDA4BEC8}" cache="Slicer_Week_nr_datum_mail_naar_inkoop" caption="Week nr datum mail naar inkoop" rowHeight="228600"/>
</slicer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cornelis.j.versteeg@gmail.com" TargetMode="External"/><Relationship Id="rId21" Type="http://schemas.openxmlformats.org/officeDocument/2006/relationships/hyperlink" Target="mailto:tamkamal1988@outlook.com" TargetMode="External"/><Relationship Id="rId42" Type="http://schemas.openxmlformats.org/officeDocument/2006/relationships/hyperlink" Target="mailto:mkn_nagesser@live.nl" TargetMode="External"/><Relationship Id="rId47" Type="http://schemas.openxmlformats.org/officeDocument/2006/relationships/hyperlink" Target="mailto:fadumoahmed235@gmail.com" TargetMode="External"/><Relationship Id="rId63" Type="http://schemas.openxmlformats.org/officeDocument/2006/relationships/hyperlink" Target="mailto:justin.v.geemert@hotmail.com" TargetMode="External"/><Relationship Id="rId68" Type="http://schemas.openxmlformats.org/officeDocument/2006/relationships/hyperlink" Target="mailto:sealionenterprise@hotmail.com" TargetMode="External"/><Relationship Id="rId84" Type="http://schemas.openxmlformats.org/officeDocument/2006/relationships/hyperlink" Target="mailto:leony4022@gmail.com" TargetMode="External"/><Relationship Id="rId89" Type="http://schemas.openxmlformats.org/officeDocument/2006/relationships/printerSettings" Target="../printerSettings/printerSettings2.bin"/><Relationship Id="rId16" Type="http://schemas.openxmlformats.org/officeDocument/2006/relationships/hyperlink" Target="mailto:n_dannouni@hotmail.com" TargetMode="External"/><Relationship Id="rId11" Type="http://schemas.openxmlformats.org/officeDocument/2006/relationships/hyperlink" Target="mailto:s.shapouri1989@gmail.com" TargetMode="External"/><Relationship Id="rId32" Type="http://schemas.openxmlformats.org/officeDocument/2006/relationships/hyperlink" Target="mailto:kampsm16@hotmail.com" TargetMode="External"/><Relationship Id="rId37" Type="http://schemas.openxmlformats.org/officeDocument/2006/relationships/hyperlink" Target="mailto:paulinededoelder@hotmail.com" TargetMode="External"/><Relationship Id="rId53" Type="http://schemas.openxmlformats.org/officeDocument/2006/relationships/hyperlink" Target="mailto:Denir1401@hotmail.com" TargetMode="External"/><Relationship Id="rId58" Type="http://schemas.openxmlformats.org/officeDocument/2006/relationships/hyperlink" Target="mailto:fishtesfu379@gmail.com" TargetMode="External"/><Relationship Id="rId74" Type="http://schemas.openxmlformats.org/officeDocument/2006/relationships/hyperlink" Target="mailto:o_kasmi@hotmail.com" TargetMode="External"/><Relationship Id="rId79" Type="http://schemas.openxmlformats.org/officeDocument/2006/relationships/hyperlink" Target="mailto:Ilyasbouazzoug@gmail.com" TargetMode="External"/><Relationship Id="rId5" Type="http://schemas.openxmlformats.org/officeDocument/2006/relationships/hyperlink" Target="mailto:k.kangi@hotmail.nl" TargetMode="External"/><Relationship Id="rId90" Type="http://schemas.openxmlformats.org/officeDocument/2006/relationships/vmlDrawing" Target="../drawings/vmlDrawing1.vml"/><Relationship Id="rId14" Type="http://schemas.openxmlformats.org/officeDocument/2006/relationships/hyperlink" Target="mailto:hazenack@gmail.com" TargetMode="External"/><Relationship Id="rId22" Type="http://schemas.openxmlformats.org/officeDocument/2006/relationships/hyperlink" Target="mailto:netty-1@live.nl" TargetMode="External"/><Relationship Id="rId27" Type="http://schemas.openxmlformats.org/officeDocument/2006/relationships/hyperlink" Target="mailto:aysegul_ylcn@hotmail.com" TargetMode="External"/><Relationship Id="rId30" Type="http://schemas.openxmlformats.org/officeDocument/2006/relationships/hyperlink" Target="mailto:naeema37@hotmail.com" TargetMode="External"/><Relationship Id="rId35" Type="http://schemas.openxmlformats.org/officeDocument/2006/relationships/hyperlink" Target="mailto:Hailemichael04@hotmail.com" TargetMode="External"/><Relationship Id="rId43" Type="http://schemas.openxmlformats.org/officeDocument/2006/relationships/hyperlink" Target="mailto:m.sabajo2@kpnplanet.nl" TargetMode="External"/><Relationship Id="rId48" Type="http://schemas.openxmlformats.org/officeDocument/2006/relationships/hyperlink" Target="mailto:afqarshaawi917@gmail.com" TargetMode="External"/><Relationship Id="rId56" Type="http://schemas.openxmlformats.org/officeDocument/2006/relationships/hyperlink" Target="mailto:shaidy8mara@msn.com" TargetMode="External"/><Relationship Id="rId64" Type="http://schemas.openxmlformats.org/officeDocument/2006/relationships/hyperlink" Target="mailto:rijorden_bernadina@hotmail.com" TargetMode="External"/><Relationship Id="rId69" Type="http://schemas.openxmlformats.org/officeDocument/2006/relationships/hyperlink" Target="mailto:metin68.com@icloud.com" TargetMode="External"/><Relationship Id="rId77" Type="http://schemas.openxmlformats.org/officeDocument/2006/relationships/hyperlink" Target="mailto:sweetyoyo2019@gmail.com" TargetMode="External"/><Relationship Id="rId8" Type="http://schemas.openxmlformats.org/officeDocument/2006/relationships/hyperlink" Target="mailto:vanessacandido587@gmail.com" TargetMode="External"/><Relationship Id="rId51" Type="http://schemas.openxmlformats.org/officeDocument/2006/relationships/hyperlink" Target="mailto:onicapimpel26@gmail.com" TargetMode="External"/><Relationship Id="rId72" Type="http://schemas.openxmlformats.org/officeDocument/2006/relationships/hyperlink" Target="mailto:limamartins_ka@outlook.com" TargetMode="External"/><Relationship Id="rId80" Type="http://schemas.openxmlformats.org/officeDocument/2006/relationships/hyperlink" Target="mailto:bennoverleun@gmail.com" TargetMode="External"/><Relationship Id="rId85" Type="http://schemas.openxmlformats.org/officeDocument/2006/relationships/hyperlink" Target="mailto:rookvrij1972@gmail.com" TargetMode="External"/><Relationship Id="rId3" Type="http://schemas.openxmlformats.org/officeDocument/2006/relationships/hyperlink" Target="mailto:mailesther010@gmail.com" TargetMode="External"/><Relationship Id="rId12" Type="http://schemas.openxmlformats.org/officeDocument/2006/relationships/hyperlink" Target="mailto:info@nomadofficesupport.nl" TargetMode="External"/><Relationship Id="rId17" Type="http://schemas.openxmlformats.org/officeDocument/2006/relationships/hyperlink" Target="mailto:unionmanta@kpnmail.nl" TargetMode="External"/><Relationship Id="rId25" Type="http://schemas.openxmlformats.org/officeDocument/2006/relationships/hyperlink" Target="mailto:nabi.mosawie@gmail.com" TargetMode="External"/><Relationship Id="rId33" Type="http://schemas.openxmlformats.org/officeDocument/2006/relationships/hyperlink" Target="mailto:boujidamehdi93@gmail.com" TargetMode="External"/><Relationship Id="rId38" Type="http://schemas.openxmlformats.org/officeDocument/2006/relationships/hyperlink" Target="mailto:info@nomadofficesupport.nl" TargetMode="External"/><Relationship Id="rId46" Type="http://schemas.openxmlformats.org/officeDocument/2006/relationships/hyperlink" Target="mailto:afqarshe88@gmail.com" TargetMode="External"/><Relationship Id="rId59" Type="http://schemas.openxmlformats.org/officeDocument/2006/relationships/hyperlink" Target="mailto:hayat123hayat0000@gmail.com" TargetMode="External"/><Relationship Id="rId67" Type="http://schemas.openxmlformats.org/officeDocument/2006/relationships/hyperlink" Target="mailto:Brunovarelalopes@hotmail.com" TargetMode="External"/><Relationship Id="rId20" Type="http://schemas.openxmlformats.org/officeDocument/2006/relationships/hyperlink" Target="mailto:cherylwolbers@gmail.com" TargetMode="External"/><Relationship Id="rId41" Type="http://schemas.openxmlformats.org/officeDocument/2006/relationships/hyperlink" Target="mailto:barkin_ozesen@hotmail.com" TargetMode="External"/><Relationship Id="rId54" Type="http://schemas.openxmlformats.org/officeDocument/2006/relationships/hyperlink" Target="mailto:y.loukil@gmail.com" TargetMode="External"/><Relationship Id="rId62" Type="http://schemas.openxmlformats.org/officeDocument/2006/relationships/hyperlink" Target="mailto:calvinbansi@gmail.com" TargetMode="External"/><Relationship Id="rId70" Type="http://schemas.openxmlformats.org/officeDocument/2006/relationships/hyperlink" Target="mailto:gti2007ura@gmail.com" TargetMode="External"/><Relationship Id="rId75" Type="http://schemas.openxmlformats.org/officeDocument/2006/relationships/hyperlink" Target="mailto:amal992@hotmail.com" TargetMode="External"/><Relationship Id="rId83" Type="http://schemas.openxmlformats.org/officeDocument/2006/relationships/hyperlink" Target="mailto:e_stjeward@hotmail.com" TargetMode="External"/><Relationship Id="rId88" Type="http://schemas.openxmlformats.org/officeDocument/2006/relationships/hyperlink" Target="mailto:Darjaprudnikova@outlook.com" TargetMode="External"/><Relationship Id="rId91" Type="http://schemas.openxmlformats.org/officeDocument/2006/relationships/comments" Target="../comments1.xml"/><Relationship Id="rId1" Type="http://schemas.openxmlformats.org/officeDocument/2006/relationships/hyperlink" Target="mailto:bendinasantos@hotmail.com" TargetMode="External"/><Relationship Id="rId6" Type="http://schemas.openxmlformats.org/officeDocument/2006/relationships/hyperlink" Target="mailto:fm.ranaalma@gmail.com" TargetMode="External"/><Relationship Id="rId15" Type="http://schemas.openxmlformats.org/officeDocument/2006/relationships/hyperlink" Target="mailto:ignacio.lope.castillo@gmail.com" TargetMode="External"/><Relationship Id="rId23" Type="http://schemas.openxmlformats.org/officeDocument/2006/relationships/hyperlink" Target="mailto:gwjames@live.nl" TargetMode="External"/><Relationship Id="rId28" Type="http://schemas.openxmlformats.org/officeDocument/2006/relationships/hyperlink" Target="mailto:abdelhalimachahboun@gmail.com" TargetMode="External"/><Relationship Id="rId36" Type="http://schemas.openxmlformats.org/officeDocument/2006/relationships/hyperlink" Target="mailto:j.snijders70@upcmail.nl" TargetMode="External"/><Relationship Id="rId49" Type="http://schemas.openxmlformats.org/officeDocument/2006/relationships/hyperlink" Target="mailto:ajschotanus1963@gamil.com" TargetMode="External"/><Relationship Id="rId57" Type="http://schemas.openxmlformats.org/officeDocument/2006/relationships/hyperlink" Target="mailto:proudmother85@hotmail.com" TargetMode="External"/><Relationship Id="rId10" Type="http://schemas.openxmlformats.org/officeDocument/2006/relationships/hyperlink" Target="mailto:amritabhawanie1989@hotmail.com" TargetMode="External"/><Relationship Id="rId31" Type="http://schemas.openxmlformats.org/officeDocument/2006/relationships/hyperlink" Target="mailto:h-risouli@hotmail.com" TargetMode="External"/><Relationship Id="rId44" Type="http://schemas.openxmlformats.org/officeDocument/2006/relationships/hyperlink" Target="mailto:mariannevermeer@outlook.com" TargetMode="External"/><Relationship Id="rId52" Type="http://schemas.openxmlformats.org/officeDocument/2006/relationships/hyperlink" Target="mailto:bettyprires1973@gmail.com" TargetMode="External"/><Relationship Id="rId60" Type="http://schemas.openxmlformats.org/officeDocument/2006/relationships/hyperlink" Target="mailto:annoopsewnandan@hotmail.com" TargetMode="External"/><Relationship Id="rId65" Type="http://schemas.openxmlformats.org/officeDocument/2006/relationships/hyperlink" Target="mailto:smultasek9@gmail.com" TargetMode="External"/><Relationship Id="rId73" Type="http://schemas.openxmlformats.org/officeDocument/2006/relationships/hyperlink" Target="mailto:aktiefkoole@gmail.com" TargetMode="External"/><Relationship Id="rId78" Type="http://schemas.openxmlformats.org/officeDocument/2006/relationships/hyperlink" Target="mailto:kosaihamshou94@gmail.com" TargetMode="External"/><Relationship Id="rId81" Type="http://schemas.openxmlformats.org/officeDocument/2006/relationships/hyperlink" Target="mailto:Jay.lene@live.nl" TargetMode="External"/><Relationship Id="rId86" Type="http://schemas.openxmlformats.org/officeDocument/2006/relationships/hyperlink" Target="mailto:hawajalibah68@gmail.com" TargetMode="External"/><Relationship Id="rId4" Type="http://schemas.openxmlformats.org/officeDocument/2006/relationships/hyperlink" Target="mailto:Rera2fve82@gmail.com" TargetMode="External"/><Relationship Id="rId9" Type="http://schemas.openxmlformats.org/officeDocument/2006/relationships/hyperlink" Target="mailto:sc-faria84@hotmail.com" TargetMode="External"/><Relationship Id="rId13" Type="http://schemas.openxmlformats.org/officeDocument/2006/relationships/hyperlink" Target="mailto:o.yumusak68@gmail.com" TargetMode="External"/><Relationship Id="rId18" Type="http://schemas.openxmlformats.org/officeDocument/2006/relationships/hyperlink" Target="mailto:atijahani1425@gmail.com" TargetMode="External"/><Relationship Id="rId39" Type="http://schemas.openxmlformats.org/officeDocument/2006/relationships/hyperlink" Target="mailto:info@nomadofficesupport.nl" TargetMode="External"/><Relationship Id="rId34" Type="http://schemas.openxmlformats.org/officeDocument/2006/relationships/hyperlink" Target="mailto:xiawenley@live.nl" TargetMode="External"/><Relationship Id="rId50" Type="http://schemas.openxmlformats.org/officeDocument/2006/relationships/hyperlink" Target="mailto:mmalivukovic@hotmail.com" TargetMode="External"/><Relationship Id="rId55" Type="http://schemas.openxmlformats.org/officeDocument/2006/relationships/hyperlink" Target="mailto:rokanalo92@gmail.com" TargetMode="External"/><Relationship Id="rId76" Type="http://schemas.openxmlformats.org/officeDocument/2006/relationships/hyperlink" Target="mailto:marionella@live.nl" TargetMode="External"/><Relationship Id="rId7" Type="http://schemas.openxmlformats.org/officeDocument/2006/relationships/hyperlink" Target="mailto:martinacca4@gmail.com" TargetMode="External"/><Relationship Id="rId71" Type="http://schemas.openxmlformats.org/officeDocument/2006/relationships/hyperlink" Target="mailto:ndonfunsu_2@hotmail.com" TargetMode="External"/><Relationship Id="rId2" Type="http://schemas.openxmlformats.org/officeDocument/2006/relationships/hyperlink" Target="mailto:chermany27@gmail.com" TargetMode="External"/><Relationship Id="rId29" Type="http://schemas.openxmlformats.org/officeDocument/2006/relationships/hyperlink" Target="mailto:carlos.a@live.nl" TargetMode="External"/><Relationship Id="rId24" Type="http://schemas.openxmlformats.org/officeDocument/2006/relationships/hyperlink" Target="mailto:ldkempff@gmail.com" TargetMode="External"/><Relationship Id="rId40" Type="http://schemas.openxmlformats.org/officeDocument/2006/relationships/hyperlink" Target="mailto:lo.martijn@live.com" TargetMode="External"/><Relationship Id="rId45" Type="http://schemas.openxmlformats.org/officeDocument/2006/relationships/hyperlink" Target="mailto:fversijde@gmail.com" TargetMode="External"/><Relationship Id="rId66" Type="http://schemas.openxmlformats.org/officeDocument/2006/relationships/hyperlink" Target="mailto:fionka75@gmail.com" TargetMode="External"/><Relationship Id="rId87" Type="http://schemas.openxmlformats.org/officeDocument/2006/relationships/hyperlink" Target="mailto:loubak@live.nl" TargetMode="External"/><Relationship Id="rId61" Type="http://schemas.openxmlformats.org/officeDocument/2006/relationships/hyperlink" Target="mailto:mvrvanloon88@outlook.com" TargetMode="External"/><Relationship Id="rId82" Type="http://schemas.openxmlformats.org/officeDocument/2006/relationships/hyperlink" Target="mailto:elf3ld@gmail.com" TargetMode="External"/><Relationship Id="rId19" Type="http://schemas.openxmlformats.org/officeDocument/2006/relationships/hyperlink" Target="mailto:merhawitrezene9@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8.xml.rels><?xml version="1.0" encoding="UTF-8" standalone="yes"?>
<Relationships xmlns="http://schemas.openxmlformats.org/package/2006/relationships"><Relationship Id="rId1" Type="http://schemas.openxmlformats.org/officeDocument/2006/relationships/hyperlink" Target="mailto:emailadres@mail.co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
  <sheetViews>
    <sheetView workbookViewId="0">
      <selection activeCell="A2" sqref="A2"/>
    </sheetView>
  </sheetViews>
  <sheetFormatPr baseColWidth="10" defaultColWidth="8.83203125" defaultRowHeight="15"/>
  <cols>
    <col min="1" max="1" width="16.5" bestFit="1" customWidth="1"/>
    <col min="2" max="2" width="16.5" customWidth="1"/>
    <col min="3" max="3" width="17.5" bestFit="1" customWidth="1"/>
    <col min="4" max="4" width="29.1640625" bestFit="1" customWidth="1"/>
    <col min="5" max="5" width="46.5" bestFit="1" customWidth="1"/>
    <col min="6" max="6" width="15.83203125" bestFit="1" customWidth="1"/>
    <col min="7" max="7" width="16.1640625" bestFit="1" customWidth="1"/>
    <col min="8" max="8" width="16.1640625" customWidth="1"/>
    <col min="9" max="9" width="9.6640625" customWidth="1"/>
    <col min="11" max="11" width="21.83203125" bestFit="1" customWidth="1"/>
    <col min="12" max="12" width="11.5" bestFit="1" customWidth="1"/>
    <col min="13" max="13" width="21.83203125" customWidth="1"/>
    <col min="14" max="14" width="37" bestFit="1" customWidth="1"/>
  </cols>
  <sheetData>
    <row r="1" spans="1:14">
      <c r="A1" s="1" t="s">
        <v>0</v>
      </c>
      <c r="B1" s="1" t="s">
        <v>1</v>
      </c>
      <c r="C1" s="1" t="s">
        <v>2</v>
      </c>
      <c r="D1" s="1" t="s">
        <v>3</v>
      </c>
      <c r="E1" s="1" t="s">
        <v>4</v>
      </c>
      <c r="F1" s="1" t="s">
        <v>5</v>
      </c>
      <c r="G1" s="1" t="s">
        <v>6</v>
      </c>
      <c r="H1" s="1" t="s">
        <v>7</v>
      </c>
      <c r="I1" s="1" t="s">
        <v>8</v>
      </c>
      <c r="J1" s="1" t="s">
        <v>9</v>
      </c>
      <c r="K1" s="1" t="s">
        <v>10</v>
      </c>
      <c r="L1" s="1" t="s">
        <v>11</v>
      </c>
      <c r="M1" s="1" t="s">
        <v>12</v>
      </c>
      <c r="N1" s="1" t="s">
        <v>13</v>
      </c>
    </row>
  </sheetData>
  <dataValidations count="1">
    <dataValidation type="list" allowBlank="1" showInputMessage="1" showErrorMessage="1" sqref="J2:J547" xr:uid="{00000000-0002-0000-0100-000000000000}">
      <formula1>"M,V"</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1000000}">
          <x14:formula1>
            <xm:f>'Niet aanpassen!! Lijsten - oud'!$C$2:$C$9</xm:f>
          </x14:formula1>
          <xm:sqref>D2:D220</xm:sqref>
        </x14:dataValidation>
        <x14:dataValidation type="list" allowBlank="1" showInputMessage="1" showErrorMessage="1" xr:uid="{00000000-0002-0000-0100-000004000000}">
          <x14:formula1>
            <xm:f>'Niet aanpassen!! Lijsten - oud'!$G$2:$G$7</xm:f>
          </x14:formula1>
          <xm:sqref>K2:K220</xm:sqref>
        </x14:dataValidation>
        <x14:dataValidation type="list" allowBlank="1" showInputMessage="1" showErrorMessage="1" xr:uid="{00000000-0002-0000-0100-000005000000}">
          <x14:formula1>
            <xm:f>'Niet aanpassen!! Lijsten - oud'!$H$2:$H$4</xm:f>
          </x14:formula1>
          <xm:sqref>L2:L220</xm:sqref>
        </x14:dataValidation>
        <x14:dataValidation type="list" allowBlank="1" showInputMessage="1" showErrorMessage="1" xr:uid="{00000000-0002-0000-0100-000002000000}">
          <x14:formula1>
            <xm:f>'Niet aanpassen!! Lijsten - oud'!$R$2:$R$6</xm:f>
          </x14:formula1>
          <xm:sqref>E2:F220</xm:sqref>
        </x14:dataValidation>
        <x14:dataValidation type="list" allowBlank="1" showInputMessage="1" showErrorMessage="1" xr:uid="{00000000-0002-0000-0100-000003000000}">
          <x14:formula1>
            <xm:f>'Niet aanpassen!! Lijsten - oud'!$Q$2:$Q$14</xm:f>
          </x14:formula1>
          <xm:sqref>G2:G549</xm:sqref>
        </x14:dataValidation>
        <x14:dataValidation type="list" allowBlank="1" showInputMessage="1" showErrorMessage="1" xr:uid="{00000000-0002-0000-0100-000006000000}">
          <x14:formula1>
            <xm:f>'Niet aanpassen!! Lijsten - oud'!$J$2:$J$25</xm:f>
          </x14:formula1>
          <xm:sqref>M2:M220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7576-B0BF-46E5-B379-0035D46AC178}">
  <dimension ref="A1:AJ220"/>
  <sheetViews>
    <sheetView zoomScaleNormal="100" workbookViewId="0">
      <pane xSplit="6" ySplit="1" topLeftCell="G87" activePane="bottomRight" state="frozen"/>
      <selection pane="topRight" activeCell="G1" sqref="G1"/>
      <selection pane="bottomLeft" activeCell="A2" sqref="A2"/>
      <selection pane="bottomRight" activeCell="A99" sqref="A99"/>
    </sheetView>
  </sheetViews>
  <sheetFormatPr baseColWidth="10" defaultColWidth="25.5" defaultRowHeight="15"/>
  <cols>
    <col min="1" max="1" width="11.6640625" style="33" bestFit="1" customWidth="1"/>
    <col min="2" max="2" width="15.5" customWidth="1"/>
    <col min="3" max="3" width="13.5" style="36" customWidth="1"/>
    <col min="4" max="4" width="18.5" bestFit="1" customWidth="1"/>
    <col min="5" max="5" width="19.33203125" customWidth="1"/>
    <col min="6" max="6" width="13.6640625" customWidth="1"/>
    <col min="7" max="7" width="20.6640625" bestFit="1" customWidth="1"/>
    <col min="8" max="8" width="10.5" bestFit="1" customWidth="1"/>
    <col min="9" max="9" width="18.6640625" customWidth="1"/>
    <col min="10" max="10" width="22.1640625" customWidth="1"/>
    <col min="11" max="11" width="8.83203125" customWidth="1"/>
    <col min="12" max="12" width="17.83203125" customWidth="1"/>
    <col min="13" max="14" width="34" customWidth="1"/>
    <col min="15" max="16" width="14.33203125" customWidth="1"/>
    <col min="17" max="17" width="63" customWidth="1"/>
    <col min="18" max="18" width="47.33203125" customWidth="1"/>
    <col min="19" max="19" width="18.5" customWidth="1"/>
    <col min="20" max="20" width="25.1640625" bestFit="1" customWidth="1"/>
    <col min="21" max="21" width="15.5" customWidth="1"/>
    <col min="22" max="22" width="23.5" customWidth="1"/>
    <col min="23" max="23" width="22.33203125" customWidth="1"/>
    <col min="24" max="24" width="16.5" bestFit="1" customWidth="1"/>
    <col min="25" max="25" width="18.33203125" bestFit="1" customWidth="1"/>
    <col min="26" max="26" width="21" customWidth="1"/>
    <col min="27" max="27" width="15" bestFit="1" customWidth="1"/>
    <col min="28" max="28" width="25.6640625" customWidth="1"/>
    <col min="29" max="29" width="9.33203125" bestFit="1" customWidth="1"/>
    <col min="30" max="30" width="9.33203125" customWidth="1"/>
    <col min="31" max="31" width="16.83203125" style="35" bestFit="1" customWidth="1"/>
    <col min="32" max="32" width="34.33203125" bestFit="1" customWidth="1"/>
    <col min="33" max="33" width="13.6640625" customWidth="1"/>
    <col min="34" max="34" width="21.33203125" style="34" bestFit="1" customWidth="1"/>
    <col min="35" max="35" width="20.5" style="34" customWidth="1"/>
    <col min="36" max="36" width="130.6640625" customWidth="1"/>
    <col min="39" max="39" width="25.5" bestFit="1" customWidth="1"/>
  </cols>
  <sheetData>
    <row r="1" spans="1:36" s="32" customFormat="1" ht="56.25" customHeight="1">
      <c r="A1" s="27" t="s">
        <v>14</v>
      </c>
      <c r="B1" s="20" t="s">
        <v>15</v>
      </c>
      <c r="C1" s="23" t="s">
        <v>16</v>
      </c>
      <c r="D1" s="20" t="s">
        <v>17</v>
      </c>
      <c r="E1" s="20" t="s">
        <v>18</v>
      </c>
      <c r="F1" s="20" t="s">
        <v>19</v>
      </c>
      <c r="G1" s="20" t="s">
        <v>20</v>
      </c>
      <c r="H1" s="20" t="s">
        <v>21</v>
      </c>
      <c r="I1" s="20" t="s">
        <v>22</v>
      </c>
      <c r="J1" s="22" t="s">
        <v>23</v>
      </c>
      <c r="K1" s="20" t="s">
        <v>9</v>
      </c>
      <c r="L1" s="20" t="s">
        <v>10</v>
      </c>
      <c r="M1" s="20" t="s">
        <v>24</v>
      </c>
      <c r="N1" s="20" t="s">
        <v>25</v>
      </c>
      <c r="O1" s="20" t="s">
        <v>26</v>
      </c>
      <c r="P1" s="20" t="s">
        <v>27</v>
      </c>
      <c r="Q1" s="20" t="s">
        <v>28</v>
      </c>
      <c r="R1" s="20" t="s">
        <v>29</v>
      </c>
      <c r="S1" s="20" t="s">
        <v>30</v>
      </c>
      <c r="T1" s="20" t="s">
        <v>31</v>
      </c>
      <c r="U1" s="20" t="s">
        <v>32</v>
      </c>
      <c r="V1" s="20" t="s">
        <v>33</v>
      </c>
      <c r="W1" s="20" t="s">
        <v>34</v>
      </c>
      <c r="X1" s="23" t="s">
        <v>35</v>
      </c>
      <c r="Y1" s="20" t="s">
        <v>36</v>
      </c>
      <c r="Z1" s="20" t="s">
        <v>37</v>
      </c>
      <c r="AA1" s="20" t="s">
        <v>38</v>
      </c>
      <c r="AB1" s="20" t="s">
        <v>39</v>
      </c>
      <c r="AC1" s="20" t="s">
        <v>40</v>
      </c>
      <c r="AD1" s="20" t="s">
        <v>41</v>
      </c>
      <c r="AE1" s="24" t="s">
        <v>42</v>
      </c>
      <c r="AF1" s="25" t="s">
        <v>43</v>
      </c>
      <c r="AG1" s="26" t="s">
        <v>44</v>
      </c>
      <c r="AH1" s="20" t="s">
        <v>45</v>
      </c>
      <c r="AI1" s="21" t="s">
        <v>46</v>
      </c>
      <c r="AJ1" s="25" t="s">
        <v>47</v>
      </c>
    </row>
    <row r="2" spans="1:36">
      <c r="A2" s="28">
        <v>2677</v>
      </c>
      <c r="B2" s="13"/>
      <c r="C2" s="12">
        <v>45660</v>
      </c>
      <c r="D2" s="13" t="s">
        <v>48</v>
      </c>
      <c r="E2" s="13" t="s">
        <v>49</v>
      </c>
      <c r="F2" s="13" t="s">
        <v>50</v>
      </c>
      <c r="G2" s="17" t="s">
        <v>51</v>
      </c>
      <c r="H2" s="13"/>
      <c r="I2" s="16" t="s">
        <v>52</v>
      </c>
      <c r="J2" s="16" t="s">
        <v>53</v>
      </c>
      <c r="K2" s="16" t="s">
        <v>54</v>
      </c>
      <c r="L2" s="16" t="s">
        <v>55</v>
      </c>
      <c r="M2" s="16" t="s">
        <v>56</v>
      </c>
      <c r="N2" s="16"/>
      <c r="O2" s="16"/>
      <c r="P2" s="16"/>
      <c r="Q2" s="16" t="s">
        <v>57</v>
      </c>
      <c r="R2" s="43" t="s">
        <v>57</v>
      </c>
      <c r="S2" s="43" t="s">
        <v>58</v>
      </c>
      <c r="T2" s="43"/>
      <c r="U2" s="17" t="s">
        <v>59</v>
      </c>
      <c r="V2" s="17" t="s">
        <v>52</v>
      </c>
      <c r="W2" s="17" t="s">
        <v>53</v>
      </c>
      <c r="X2" s="31"/>
      <c r="Y2" s="17"/>
      <c r="Z2" s="13" t="s">
        <v>60</v>
      </c>
      <c r="AA2" s="13" t="s">
        <v>61</v>
      </c>
      <c r="AB2" s="13" t="s">
        <v>62</v>
      </c>
      <c r="AC2" s="13" t="s">
        <v>63</v>
      </c>
      <c r="AD2" s="13" t="s">
        <v>64</v>
      </c>
      <c r="AE2" s="18" t="s">
        <v>65</v>
      </c>
      <c r="AF2" s="19" t="s">
        <v>66</v>
      </c>
      <c r="AG2" s="13" t="s">
        <v>67</v>
      </c>
      <c r="AH2" s="14"/>
      <c r="AI2" s="15"/>
      <c r="AJ2" s="13" t="s">
        <v>68</v>
      </c>
    </row>
    <row r="3" spans="1:36">
      <c r="A3" s="28">
        <v>2678</v>
      </c>
      <c r="B3" s="13"/>
      <c r="C3" s="12">
        <v>45664</v>
      </c>
      <c r="D3" s="13" t="s">
        <v>69</v>
      </c>
      <c r="E3" s="13" t="s">
        <v>70</v>
      </c>
      <c r="F3" s="13" t="s">
        <v>71</v>
      </c>
      <c r="G3" s="17" t="s">
        <v>51</v>
      </c>
      <c r="H3" s="13"/>
      <c r="I3" s="17" t="s">
        <v>72</v>
      </c>
      <c r="J3" s="17" t="s">
        <v>53</v>
      </c>
      <c r="K3" s="17" t="s">
        <v>73</v>
      </c>
      <c r="L3" s="17" t="s">
        <v>74</v>
      </c>
      <c r="M3" s="17" t="s">
        <v>56</v>
      </c>
      <c r="N3" s="17"/>
      <c r="O3" s="17"/>
      <c r="P3" s="17"/>
      <c r="Q3" s="17" t="s">
        <v>75</v>
      </c>
      <c r="R3" s="43" t="s">
        <v>76</v>
      </c>
      <c r="S3" s="43" t="s">
        <v>58</v>
      </c>
      <c r="T3" s="43"/>
      <c r="U3" s="16" t="s">
        <v>59</v>
      </c>
      <c r="V3" s="16"/>
      <c r="W3" s="16"/>
      <c r="X3" s="12"/>
      <c r="Y3" s="17"/>
      <c r="Z3" s="13" t="s">
        <v>77</v>
      </c>
      <c r="AA3" s="13" t="s">
        <v>78</v>
      </c>
      <c r="AB3" s="13" t="s">
        <v>79</v>
      </c>
      <c r="AC3" s="49" t="s">
        <v>80</v>
      </c>
      <c r="AD3" s="49">
        <v>118</v>
      </c>
      <c r="AE3" s="52" t="s">
        <v>81</v>
      </c>
      <c r="AF3" s="54" t="s">
        <v>82</v>
      </c>
      <c r="AG3" s="13" t="s">
        <v>83</v>
      </c>
      <c r="AH3" s="14"/>
      <c r="AI3" s="15">
        <v>4832</v>
      </c>
      <c r="AJ3" s="13" t="s">
        <v>84</v>
      </c>
    </row>
    <row r="4" spans="1:36" ht="16">
      <c r="A4" s="28">
        <v>2679</v>
      </c>
      <c r="B4" s="13"/>
      <c r="C4" s="120">
        <v>45644</v>
      </c>
      <c r="D4" s="95" t="s">
        <v>85</v>
      </c>
      <c r="E4" s="96" t="s">
        <v>86</v>
      </c>
      <c r="F4" s="13" t="s">
        <v>87</v>
      </c>
      <c r="G4" s="17" t="s">
        <v>51</v>
      </c>
      <c r="H4" s="13"/>
      <c r="I4" s="17" t="s">
        <v>88</v>
      </c>
      <c r="J4" s="17" t="s">
        <v>89</v>
      </c>
      <c r="K4" s="17" t="s">
        <v>54</v>
      </c>
      <c r="L4" s="17" t="s">
        <v>74</v>
      </c>
      <c r="M4" s="17" t="s">
        <v>90</v>
      </c>
      <c r="N4" s="17"/>
      <c r="O4" s="17"/>
      <c r="P4" s="17"/>
      <c r="Q4" s="17" t="s">
        <v>57</v>
      </c>
      <c r="R4" s="43" t="s">
        <v>76</v>
      </c>
      <c r="S4" s="43" t="s">
        <v>58</v>
      </c>
      <c r="T4" s="43"/>
      <c r="U4" s="16" t="s">
        <v>59</v>
      </c>
      <c r="V4" s="16"/>
      <c r="W4" s="16" t="s">
        <v>89</v>
      </c>
      <c r="X4" s="12"/>
      <c r="Y4" s="17"/>
      <c r="Z4" s="13" t="s">
        <v>91</v>
      </c>
      <c r="AA4" s="13" t="s">
        <v>78</v>
      </c>
      <c r="AB4" s="47" t="s">
        <v>79</v>
      </c>
      <c r="AC4" s="59" t="s">
        <v>92</v>
      </c>
      <c r="AD4" s="34">
        <v>1517</v>
      </c>
      <c r="AE4" s="59">
        <v>645043796</v>
      </c>
      <c r="AF4" s="59" t="s">
        <v>93</v>
      </c>
      <c r="AG4" s="48"/>
      <c r="AH4" s="14"/>
      <c r="AI4" s="15">
        <v>4990</v>
      </c>
      <c r="AJ4" s="13" t="s">
        <v>94</v>
      </c>
    </row>
    <row r="5" spans="1:36">
      <c r="A5" s="28">
        <v>2374</v>
      </c>
      <c r="B5" s="13" t="s">
        <v>95</v>
      </c>
      <c r="C5" s="12">
        <v>45663</v>
      </c>
      <c r="D5" t="s">
        <v>96</v>
      </c>
      <c r="E5" s="13" t="s">
        <v>97</v>
      </c>
      <c r="F5" s="13" t="s">
        <v>87</v>
      </c>
      <c r="G5" s="17" t="s">
        <v>51</v>
      </c>
      <c r="H5" s="13"/>
      <c r="I5" s="17" t="s">
        <v>98</v>
      </c>
      <c r="J5" s="17" t="s">
        <v>99</v>
      </c>
      <c r="K5" s="17" t="s">
        <v>54</v>
      </c>
      <c r="L5" s="17" t="s">
        <v>100</v>
      </c>
      <c r="M5" s="17" t="s">
        <v>56</v>
      </c>
      <c r="N5" s="17"/>
      <c r="O5" s="17"/>
      <c r="P5" s="17"/>
      <c r="Q5" s="17" t="s">
        <v>57</v>
      </c>
      <c r="R5" s="43" t="s">
        <v>101</v>
      </c>
      <c r="S5" s="43"/>
      <c r="T5" s="43"/>
      <c r="U5" s="16" t="s">
        <v>59</v>
      </c>
      <c r="V5" s="16" t="s">
        <v>98</v>
      </c>
      <c r="W5" s="16" t="s">
        <v>99</v>
      </c>
      <c r="X5" s="12"/>
      <c r="Y5" s="17"/>
      <c r="Z5" s="13" t="s">
        <v>102</v>
      </c>
      <c r="AA5" s="13" t="s">
        <v>78</v>
      </c>
      <c r="AB5" s="47" t="s">
        <v>79</v>
      </c>
      <c r="AC5" s="34" t="s">
        <v>103</v>
      </c>
      <c r="AD5" s="34" t="s">
        <v>104</v>
      </c>
      <c r="AE5" s="65" t="s">
        <v>105</v>
      </c>
      <c r="AF5" s="66" t="s">
        <v>106</v>
      </c>
      <c r="AG5" s="48" t="s">
        <v>67</v>
      </c>
      <c r="AH5" s="14"/>
      <c r="AI5" s="15"/>
      <c r="AJ5" s="13" t="s">
        <v>107</v>
      </c>
    </row>
    <row r="6" spans="1:36">
      <c r="A6" s="28">
        <v>2680</v>
      </c>
      <c r="B6" s="13"/>
      <c r="C6" s="120">
        <v>45650</v>
      </c>
      <c r="D6" t="s">
        <v>108</v>
      </c>
      <c r="E6" s="38" t="s">
        <v>109</v>
      </c>
      <c r="F6" s="13" t="s">
        <v>50</v>
      </c>
      <c r="G6" s="17" t="s">
        <v>51</v>
      </c>
      <c r="H6" s="13"/>
      <c r="I6" s="17" t="s">
        <v>72</v>
      </c>
      <c r="J6" s="17" t="s">
        <v>53</v>
      </c>
      <c r="K6" s="17" t="s">
        <v>54</v>
      </c>
      <c r="L6" s="17" t="s">
        <v>100</v>
      </c>
      <c r="M6" s="17" t="s">
        <v>110</v>
      </c>
      <c r="N6" s="17"/>
      <c r="O6" s="17"/>
      <c r="P6" s="17"/>
      <c r="Q6" s="17" t="s">
        <v>111</v>
      </c>
      <c r="R6" s="43" t="s">
        <v>112</v>
      </c>
      <c r="S6" s="43" t="s">
        <v>58</v>
      </c>
      <c r="T6" s="43"/>
      <c r="U6" s="16" t="s">
        <v>59</v>
      </c>
      <c r="V6" s="16"/>
      <c r="W6" s="16"/>
      <c r="X6" s="12"/>
      <c r="Y6" s="17"/>
      <c r="Z6" s="13" t="s">
        <v>53</v>
      </c>
      <c r="AA6" s="13" t="s">
        <v>78</v>
      </c>
      <c r="AB6" s="47" t="s">
        <v>113</v>
      </c>
      <c r="AC6" s="34" t="s">
        <v>114</v>
      </c>
      <c r="AD6" s="34"/>
      <c r="AE6" s="65" t="s">
        <v>115</v>
      </c>
      <c r="AF6" s="66" t="s">
        <v>116</v>
      </c>
      <c r="AG6" s="48"/>
      <c r="AH6" s="14"/>
      <c r="AI6" s="15"/>
      <c r="AJ6" s="13" t="s">
        <v>117</v>
      </c>
    </row>
    <row r="7" spans="1:36" ht="16">
      <c r="A7" s="28">
        <v>2681</v>
      </c>
      <c r="B7" s="13"/>
      <c r="C7" s="120">
        <v>45644</v>
      </c>
      <c r="D7" s="13" t="s">
        <v>118</v>
      </c>
      <c r="E7" s="13" t="s">
        <v>119</v>
      </c>
      <c r="F7" s="13" t="s">
        <v>71</v>
      </c>
      <c r="G7" s="17" t="s">
        <v>51</v>
      </c>
      <c r="H7" s="13"/>
      <c r="I7" s="17" t="s">
        <v>72</v>
      </c>
      <c r="J7" s="17" t="s">
        <v>53</v>
      </c>
      <c r="K7" s="17" t="s">
        <v>54</v>
      </c>
      <c r="L7" s="17" t="s">
        <v>74</v>
      </c>
      <c r="M7" s="17" t="s">
        <v>56</v>
      </c>
      <c r="N7" s="17"/>
      <c r="O7" s="17"/>
      <c r="P7" s="17"/>
      <c r="Q7" s="17"/>
      <c r="R7" s="43"/>
      <c r="S7" s="43" t="s">
        <v>58</v>
      </c>
      <c r="T7" s="43"/>
      <c r="U7" s="16" t="s">
        <v>59</v>
      </c>
      <c r="V7" s="16"/>
      <c r="W7" s="16"/>
      <c r="X7" s="12"/>
      <c r="Y7" s="17"/>
      <c r="Z7" s="13" t="s">
        <v>77</v>
      </c>
      <c r="AA7" s="13" t="s">
        <v>61</v>
      </c>
      <c r="AB7" t="s">
        <v>79</v>
      </c>
      <c r="AC7" s="46" t="s">
        <v>120</v>
      </c>
      <c r="AD7" s="34"/>
      <c r="AE7" s="46">
        <v>684333225</v>
      </c>
      <c r="AF7" s="114" t="s">
        <v>121</v>
      </c>
      <c r="AG7" s="48" t="s">
        <v>67</v>
      </c>
      <c r="AH7" s="14"/>
      <c r="AI7" s="15"/>
      <c r="AJ7" s="13" t="s">
        <v>122</v>
      </c>
    </row>
    <row r="8" spans="1:36" ht="16">
      <c r="A8" s="28">
        <v>2682</v>
      </c>
      <c r="B8" s="13"/>
      <c r="C8" s="12">
        <v>45666</v>
      </c>
      <c r="D8" s="13" t="s">
        <v>123</v>
      </c>
      <c r="E8" s="13" t="s">
        <v>124</v>
      </c>
      <c r="F8" s="13" t="s">
        <v>71</v>
      </c>
      <c r="G8" s="17" t="s">
        <v>51</v>
      </c>
      <c r="H8" s="13"/>
      <c r="I8" s="17" t="s">
        <v>72</v>
      </c>
      <c r="J8" s="17" t="s">
        <v>53</v>
      </c>
      <c r="K8" s="17" t="s">
        <v>54</v>
      </c>
      <c r="L8" s="17" t="s">
        <v>100</v>
      </c>
      <c r="M8" s="17" t="s">
        <v>90</v>
      </c>
      <c r="N8" s="17"/>
      <c r="O8" s="17"/>
      <c r="P8" s="17"/>
      <c r="Q8" s="17" t="s">
        <v>125</v>
      </c>
      <c r="R8" s="43" t="s">
        <v>76</v>
      </c>
      <c r="S8" s="43" t="s">
        <v>58</v>
      </c>
      <c r="T8" s="43"/>
      <c r="U8" s="16" t="s">
        <v>59</v>
      </c>
      <c r="V8" s="16"/>
      <c r="W8" s="16"/>
      <c r="X8" s="12"/>
      <c r="Y8" s="17"/>
      <c r="Z8" s="13" t="s">
        <v>77</v>
      </c>
      <c r="AA8" s="13" t="s">
        <v>78</v>
      </c>
      <c r="AB8" s="47" t="s">
        <v>79</v>
      </c>
      <c r="AC8" s="46" t="s">
        <v>126</v>
      </c>
      <c r="AD8">
        <v>26</v>
      </c>
      <c r="AE8" s="46">
        <v>628674278</v>
      </c>
      <c r="AF8" s="66" t="s">
        <v>127</v>
      </c>
      <c r="AG8" s="48"/>
      <c r="AH8" s="14"/>
      <c r="AI8" s="15"/>
      <c r="AJ8" s="13" t="s">
        <v>128</v>
      </c>
    </row>
    <row r="9" spans="1:36" ht="16">
      <c r="A9" s="28">
        <v>2683</v>
      </c>
      <c r="B9" s="13"/>
      <c r="C9" s="12">
        <v>45666</v>
      </c>
      <c r="D9" s="13" t="s">
        <v>129</v>
      </c>
      <c r="E9" s="13" t="s">
        <v>130</v>
      </c>
      <c r="F9" s="13" t="s">
        <v>71</v>
      </c>
      <c r="G9" s="17" t="s">
        <v>51</v>
      </c>
      <c r="H9" s="13"/>
      <c r="I9" s="17" t="s">
        <v>72</v>
      </c>
      <c r="J9" s="17" t="s">
        <v>53</v>
      </c>
      <c r="K9" s="17" t="s">
        <v>54</v>
      </c>
      <c r="L9" s="17" t="s">
        <v>100</v>
      </c>
      <c r="M9" s="17" t="s">
        <v>56</v>
      </c>
      <c r="N9" s="17"/>
      <c r="O9" s="17"/>
      <c r="P9" s="17"/>
      <c r="Q9" s="17" t="s">
        <v>112</v>
      </c>
      <c r="R9" s="43" t="s">
        <v>76</v>
      </c>
      <c r="S9" s="43" t="s">
        <v>58</v>
      </c>
      <c r="T9" s="43"/>
      <c r="U9" s="16" t="s">
        <v>59</v>
      </c>
      <c r="V9" s="16"/>
      <c r="W9" s="16"/>
      <c r="X9" s="12"/>
      <c r="Y9" s="17"/>
      <c r="Z9" s="13" t="s">
        <v>77</v>
      </c>
      <c r="AA9" s="13" t="s">
        <v>78</v>
      </c>
      <c r="AB9" s="47" t="s">
        <v>79</v>
      </c>
      <c r="AC9" s="34" t="s">
        <v>131</v>
      </c>
      <c r="AD9" s="34">
        <v>4</v>
      </c>
      <c r="AE9" s="72" t="s">
        <v>132</v>
      </c>
      <c r="AF9" s="115" t="s">
        <v>133</v>
      </c>
      <c r="AG9" s="48"/>
      <c r="AH9" s="14"/>
      <c r="AI9" s="15"/>
      <c r="AJ9" s="13" t="s">
        <v>128</v>
      </c>
    </row>
    <row r="10" spans="1:36" ht="16">
      <c r="A10" s="28">
        <v>2684</v>
      </c>
      <c r="B10" s="13"/>
      <c r="C10" s="12">
        <v>45666</v>
      </c>
      <c r="D10" s="13" t="s">
        <v>134</v>
      </c>
      <c r="E10" s="13" t="s">
        <v>135</v>
      </c>
      <c r="F10" s="13" t="s">
        <v>71</v>
      </c>
      <c r="G10" s="17" t="s">
        <v>51</v>
      </c>
      <c r="H10" s="13"/>
      <c r="I10" s="17" t="s">
        <v>98</v>
      </c>
      <c r="J10" s="17" t="s">
        <v>99</v>
      </c>
      <c r="K10" s="17" t="s">
        <v>54</v>
      </c>
      <c r="L10" s="17" t="s">
        <v>74</v>
      </c>
      <c r="M10" s="17" t="s">
        <v>56</v>
      </c>
      <c r="N10" s="17"/>
      <c r="O10" s="17"/>
      <c r="P10" s="17"/>
      <c r="Q10" s="17" t="s">
        <v>76</v>
      </c>
      <c r="R10" s="43" t="s">
        <v>76</v>
      </c>
      <c r="S10" s="43" t="s">
        <v>58</v>
      </c>
      <c r="T10" s="43"/>
      <c r="U10" s="16" t="s">
        <v>59</v>
      </c>
      <c r="V10" s="16"/>
      <c r="W10" s="16"/>
      <c r="X10" s="12"/>
      <c r="Y10" s="17"/>
      <c r="Z10" s="13" t="s">
        <v>136</v>
      </c>
      <c r="AA10" s="13" t="s">
        <v>78</v>
      </c>
      <c r="AB10" s="47" t="s">
        <v>79</v>
      </c>
      <c r="AC10" s="46" t="s">
        <v>137</v>
      </c>
      <c r="AD10" s="34" t="s">
        <v>138</v>
      </c>
      <c r="AE10" s="46" t="s">
        <v>139</v>
      </c>
      <c r="AF10" s="114" t="s">
        <v>140</v>
      </c>
      <c r="AG10" s="48"/>
      <c r="AH10" s="14"/>
      <c r="AI10" s="15"/>
      <c r="AJ10" s="13" t="s">
        <v>141</v>
      </c>
    </row>
    <row r="11" spans="1:36">
      <c r="A11" s="28">
        <v>2685</v>
      </c>
      <c r="B11" s="13"/>
      <c r="C11" s="12">
        <v>45666</v>
      </c>
      <c r="D11" s="13" t="s">
        <v>142</v>
      </c>
      <c r="E11" s="13" t="s">
        <v>143</v>
      </c>
      <c r="F11" s="13" t="s">
        <v>87</v>
      </c>
      <c r="G11" s="17"/>
      <c r="H11" s="13"/>
      <c r="I11" s="17" t="s">
        <v>98</v>
      </c>
      <c r="J11" s="17" t="s">
        <v>99</v>
      </c>
      <c r="K11" s="17" t="s">
        <v>54</v>
      </c>
      <c r="L11" s="17" t="s">
        <v>74</v>
      </c>
      <c r="M11" s="17" t="s">
        <v>56</v>
      </c>
      <c r="N11" s="17"/>
      <c r="O11" s="17"/>
      <c r="P11" s="17"/>
      <c r="Q11" s="17" t="s">
        <v>76</v>
      </c>
      <c r="R11" s="43" t="s">
        <v>76</v>
      </c>
      <c r="S11" s="43"/>
      <c r="T11" s="43"/>
      <c r="U11" s="16" t="s">
        <v>59</v>
      </c>
      <c r="V11" s="16"/>
      <c r="W11" s="16"/>
      <c r="X11" s="12"/>
      <c r="Y11" s="17"/>
      <c r="Z11" s="13" t="s">
        <v>136</v>
      </c>
      <c r="AA11" s="13" t="s">
        <v>78</v>
      </c>
      <c r="AB11" s="13" t="s">
        <v>144</v>
      </c>
      <c r="AC11" s="50" t="s">
        <v>145</v>
      </c>
      <c r="AD11" s="50"/>
      <c r="AE11" s="53" t="s">
        <v>146</v>
      </c>
      <c r="AF11" s="55" t="s">
        <v>147</v>
      </c>
      <c r="AG11" s="13"/>
      <c r="AH11" s="14"/>
      <c r="AI11" s="15"/>
      <c r="AJ11" s="13" t="s">
        <v>94</v>
      </c>
    </row>
    <row r="12" spans="1:36">
      <c r="A12" s="28">
        <v>2686</v>
      </c>
      <c r="B12" s="13"/>
      <c r="C12" s="12">
        <v>45667</v>
      </c>
      <c r="D12" s="13" t="s">
        <v>148</v>
      </c>
      <c r="E12" s="13" t="s">
        <v>149</v>
      </c>
      <c r="F12" s="13" t="s">
        <v>87</v>
      </c>
      <c r="G12" s="17" t="s">
        <v>51</v>
      </c>
      <c r="H12" s="13"/>
      <c r="I12" s="17" t="s">
        <v>98</v>
      </c>
      <c r="J12" s="17" t="s">
        <v>99</v>
      </c>
      <c r="K12" s="17" t="s">
        <v>54</v>
      </c>
      <c r="L12" s="17" t="s">
        <v>100</v>
      </c>
      <c r="M12" s="17" t="s">
        <v>56</v>
      </c>
      <c r="N12" s="17"/>
      <c r="O12" s="17"/>
      <c r="P12" s="17"/>
      <c r="Q12" s="17" t="s">
        <v>57</v>
      </c>
      <c r="R12" s="43" t="s">
        <v>57</v>
      </c>
      <c r="S12" s="43"/>
      <c r="T12" s="43"/>
      <c r="U12" s="16" t="s">
        <v>59</v>
      </c>
      <c r="V12" s="16"/>
      <c r="W12" s="16"/>
      <c r="X12" s="12"/>
      <c r="Y12" s="17"/>
      <c r="Z12" s="13" t="s">
        <v>136</v>
      </c>
      <c r="AA12" s="13" t="s">
        <v>78</v>
      </c>
      <c r="AB12" s="13" t="s">
        <v>79</v>
      </c>
      <c r="AC12" s="13" t="s">
        <v>150</v>
      </c>
      <c r="AD12" s="13" t="s">
        <v>151</v>
      </c>
      <c r="AE12" s="18" t="s">
        <v>152</v>
      </c>
      <c r="AF12" s="19" t="s">
        <v>153</v>
      </c>
      <c r="AG12" s="13"/>
      <c r="AH12" s="14"/>
      <c r="AI12" s="15"/>
      <c r="AJ12" s="13" t="s">
        <v>154</v>
      </c>
    </row>
    <row r="13" spans="1:36">
      <c r="A13" s="28" t="s">
        <v>155</v>
      </c>
      <c r="B13" s="13"/>
      <c r="C13" s="12">
        <v>45660</v>
      </c>
      <c r="D13" s="13" t="s">
        <v>156</v>
      </c>
      <c r="E13" s="39" t="s">
        <v>157</v>
      </c>
      <c r="F13" s="13" t="s">
        <v>158</v>
      </c>
      <c r="G13" s="17" t="s">
        <v>51</v>
      </c>
      <c r="H13" s="13"/>
      <c r="I13" s="17" t="s">
        <v>98</v>
      </c>
      <c r="J13" s="17" t="s">
        <v>99</v>
      </c>
      <c r="K13" s="17" t="s">
        <v>54</v>
      </c>
      <c r="L13" s="17" t="s">
        <v>74</v>
      </c>
      <c r="M13" s="17" t="s">
        <v>56</v>
      </c>
      <c r="N13" s="17"/>
      <c r="O13" s="17"/>
      <c r="P13" s="17"/>
      <c r="Q13" s="17" t="s">
        <v>57</v>
      </c>
      <c r="R13" s="43" t="s">
        <v>159</v>
      </c>
      <c r="S13" s="43" t="s">
        <v>58</v>
      </c>
      <c r="T13" s="43"/>
      <c r="U13" s="16" t="s">
        <v>59</v>
      </c>
      <c r="V13" s="16"/>
      <c r="W13" s="16"/>
      <c r="X13" s="12"/>
      <c r="Y13" s="17"/>
      <c r="Z13" s="13" t="s">
        <v>136</v>
      </c>
      <c r="AA13" s="13" t="s">
        <v>78</v>
      </c>
      <c r="AB13" s="13" t="s">
        <v>160</v>
      </c>
      <c r="AC13" s="13" t="s">
        <v>161</v>
      </c>
      <c r="AD13" s="13">
        <v>36</v>
      </c>
      <c r="AE13" s="18" t="s">
        <v>162</v>
      </c>
      <c r="AF13" s="19" t="s">
        <v>163</v>
      </c>
      <c r="AG13" s="13" t="s">
        <v>67</v>
      </c>
      <c r="AH13" s="14"/>
      <c r="AI13" s="15"/>
      <c r="AJ13" s="124" t="s">
        <v>164</v>
      </c>
    </row>
    <row r="14" spans="1:36">
      <c r="A14" s="28">
        <v>2687</v>
      </c>
      <c r="B14" s="13"/>
      <c r="C14" s="120">
        <v>45649</v>
      </c>
      <c r="D14" s="13" t="s">
        <v>165</v>
      </c>
      <c r="E14" s="39" t="s">
        <v>166</v>
      </c>
      <c r="F14" s="13" t="s">
        <v>158</v>
      </c>
      <c r="G14" s="17" t="s">
        <v>51</v>
      </c>
      <c r="H14" s="13"/>
      <c r="I14" s="17" t="s">
        <v>98</v>
      </c>
      <c r="J14" s="17" t="s">
        <v>99</v>
      </c>
      <c r="K14" s="17" t="s">
        <v>54</v>
      </c>
      <c r="L14" s="17" t="s">
        <v>55</v>
      </c>
      <c r="M14" s="17" t="s">
        <v>56</v>
      </c>
      <c r="N14" s="17"/>
      <c r="O14" s="17"/>
      <c r="P14" s="17"/>
      <c r="Q14" s="17" t="s">
        <v>76</v>
      </c>
      <c r="R14" s="43" t="s">
        <v>76</v>
      </c>
      <c r="S14" s="43" t="s">
        <v>58</v>
      </c>
      <c r="T14" s="43"/>
      <c r="U14" s="16" t="s">
        <v>59</v>
      </c>
      <c r="V14" s="16"/>
      <c r="W14" s="16"/>
      <c r="X14" s="12"/>
      <c r="Y14" s="17"/>
      <c r="Z14" t="s">
        <v>136</v>
      </c>
      <c r="AA14" t="s">
        <v>78</v>
      </c>
      <c r="AB14" t="s">
        <v>79</v>
      </c>
      <c r="AC14" s="13" t="s">
        <v>167</v>
      </c>
      <c r="AD14" s="13">
        <v>49</v>
      </c>
      <c r="AE14" s="18" t="s">
        <v>168</v>
      </c>
      <c r="AF14" s="19" t="s">
        <v>169</v>
      </c>
      <c r="AG14" s="13" t="s">
        <v>67</v>
      </c>
      <c r="AH14" s="14"/>
      <c r="AI14" s="15"/>
      <c r="AJ14" t="s">
        <v>170</v>
      </c>
    </row>
    <row r="15" spans="1:36">
      <c r="A15" s="28">
        <v>2688</v>
      </c>
      <c r="B15" s="13"/>
      <c r="C15" s="120">
        <v>45646</v>
      </c>
      <c r="D15" s="13" t="s">
        <v>171</v>
      </c>
      <c r="E15" s="39" t="s">
        <v>172</v>
      </c>
      <c r="F15" s="13" t="s">
        <v>158</v>
      </c>
      <c r="G15" s="17" t="s">
        <v>51</v>
      </c>
      <c r="H15" s="13"/>
      <c r="I15" s="17" t="s">
        <v>173</v>
      </c>
      <c r="J15" s="17" t="s">
        <v>53</v>
      </c>
      <c r="K15" s="17" t="s">
        <v>54</v>
      </c>
      <c r="L15" s="17" t="s">
        <v>74</v>
      </c>
      <c r="M15" s="17" t="s">
        <v>56</v>
      </c>
      <c r="N15" s="17"/>
      <c r="O15" s="17"/>
      <c r="P15" s="17"/>
      <c r="Q15" s="17" t="s">
        <v>57</v>
      </c>
      <c r="R15" s="43" t="s">
        <v>57</v>
      </c>
      <c r="S15" s="43" t="s">
        <v>58</v>
      </c>
      <c r="T15" s="43"/>
      <c r="U15" s="16" t="s">
        <v>59</v>
      </c>
      <c r="V15" s="16"/>
      <c r="W15" s="16"/>
      <c r="X15" s="12"/>
      <c r="Y15" s="17"/>
      <c r="Z15" s="13" t="s">
        <v>174</v>
      </c>
      <c r="AA15" s="13" t="s">
        <v>78</v>
      </c>
      <c r="AB15" s="13" t="s">
        <v>79</v>
      </c>
      <c r="AC15" s="13" t="s">
        <v>175</v>
      </c>
      <c r="AD15" s="13">
        <v>43</v>
      </c>
      <c r="AE15" s="35" t="s">
        <v>176</v>
      </c>
      <c r="AF15" s="29" t="s">
        <v>177</v>
      </c>
      <c r="AG15" s="13" t="s">
        <v>67</v>
      </c>
      <c r="AH15" s="14"/>
      <c r="AI15" s="15"/>
      <c r="AJ15" t="s">
        <v>178</v>
      </c>
    </row>
    <row r="16" spans="1:36">
      <c r="A16" s="28" t="s">
        <v>179</v>
      </c>
      <c r="B16" s="13"/>
      <c r="C16" s="120">
        <v>45646</v>
      </c>
      <c r="D16" s="13" t="s">
        <v>171</v>
      </c>
      <c r="E16" s="39" t="s">
        <v>172</v>
      </c>
      <c r="F16" s="13" t="s">
        <v>158</v>
      </c>
      <c r="G16" s="17" t="s">
        <v>51</v>
      </c>
      <c r="H16" s="13"/>
      <c r="I16" s="17" t="s">
        <v>173</v>
      </c>
      <c r="J16" s="17" t="s">
        <v>53</v>
      </c>
      <c r="K16" s="17" t="s">
        <v>54</v>
      </c>
      <c r="L16" s="17" t="s">
        <v>74</v>
      </c>
      <c r="M16" s="17" t="s">
        <v>56</v>
      </c>
      <c r="N16" s="17"/>
      <c r="O16" s="17"/>
      <c r="P16" s="17"/>
      <c r="Q16" s="17" t="s">
        <v>57</v>
      </c>
      <c r="R16" s="43" t="s">
        <v>57</v>
      </c>
      <c r="S16" s="43" t="s">
        <v>58</v>
      </c>
      <c r="T16" s="43"/>
      <c r="U16" s="16" t="s">
        <v>59</v>
      </c>
      <c r="V16" s="16"/>
      <c r="W16" s="16"/>
      <c r="X16" s="12"/>
      <c r="Y16" s="17"/>
      <c r="Z16" s="13" t="s">
        <v>174</v>
      </c>
      <c r="AA16" s="13" t="s">
        <v>78</v>
      </c>
      <c r="AB16" s="13" t="s">
        <v>79</v>
      </c>
      <c r="AC16" s="13" t="s">
        <v>175</v>
      </c>
      <c r="AD16" s="13">
        <v>43</v>
      </c>
      <c r="AE16" s="35" t="s">
        <v>176</v>
      </c>
      <c r="AF16" s="29" t="s">
        <v>177</v>
      </c>
      <c r="AG16" s="13" t="s">
        <v>67</v>
      </c>
      <c r="AH16" s="14"/>
      <c r="AI16" s="15"/>
      <c r="AJ16" t="s">
        <v>178</v>
      </c>
    </row>
    <row r="17" spans="1:36">
      <c r="A17" s="28" t="s">
        <v>180</v>
      </c>
      <c r="B17" s="13"/>
      <c r="C17" s="120">
        <v>45646</v>
      </c>
      <c r="D17" s="13" t="s">
        <v>171</v>
      </c>
      <c r="E17" s="39" t="s">
        <v>172</v>
      </c>
      <c r="F17" s="13" t="s">
        <v>158</v>
      </c>
      <c r="G17" s="17" t="s">
        <v>51</v>
      </c>
      <c r="H17" s="13"/>
      <c r="I17" s="17" t="s">
        <v>173</v>
      </c>
      <c r="J17" s="17" t="s">
        <v>53</v>
      </c>
      <c r="K17" s="17" t="s">
        <v>54</v>
      </c>
      <c r="L17" s="17" t="s">
        <v>74</v>
      </c>
      <c r="M17" s="17" t="s">
        <v>56</v>
      </c>
      <c r="N17" s="17"/>
      <c r="O17" s="17"/>
      <c r="P17" s="17"/>
      <c r="Q17" s="17" t="s">
        <v>57</v>
      </c>
      <c r="R17" s="43" t="s">
        <v>57</v>
      </c>
      <c r="S17" s="43" t="s">
        <v>58</v>
      </c>
      <c r="T17" s="43"/>
      <c r="U17" s="16" t="s">
        <v>59</v>
      </c>
      <c r="V17" s="16"/>
      <c r="W17" s="16"/>
      <c r="X17" s="12"/>
      <c r="Y17" s="17"/>
      <c r="Z17" s="13" t="s">
        <v>174</v>
      </c>
      <c r="AA17" s="13" t="s">
        <v>78</v>
      </c>
      <c r="AB17" s="13" t="s">
        <v>79</v>
      </c>
      <c r="AC17" s="13" t="s">
        <v>175</v>
      </c>
      <c r="AD17" s="13">
        <v>43</v>
      </c>
      <c r="AE17" s="35" t="s">
        <v>176</v>
      </c>
      <c r="AF17" s="29" t="s">
        <v>177</v>
      </c>
      <c r="AG17" s="13" t="s">
        <v>67</v>
      </c>
      <c r="AH17" s="14"/>
      <c r="AI17" s="15"/>
      <c r="AJ17" t="s">
        <v>178</v>
      </c>
    </row>
    <row r="18" spans="1:36">
      <c r="A18" s="28">
        <v>2689</v>
      </c>
      <c r="B18" s="13"/>
      <c r="C18" s="120">
        <v>45649</v>
      </c>
      <c r="D18" s="13" t="s">
        <v>181</v>
      </c>
      <c r="E18" s="39" t="s">
        <v>182</v>
      </c>
      <c r="F18" s="13" t="s">
        <v>158</v>
      </c>
      <c r="G18" s="17" t="s">
        <v>51</v>
      </c>
      <c r="H18" s="13"/>
      <c r="I18" s="17" t="s">
        <v>183</v>
      </c>
      <c r="J18" s="17" t="s">
        <v>89</v>
      </c>
      <c r="K18" s="17" t="s">
        <v>184</v>
      </c>
      <c r="L18" s="17" t="s">
        <v>55</v>
      </c>
      <c r="M18" s="17" t="s">
        <v>56</v>
      </c>
      <c r="N18" s="17"/>
      <c r="O18" s="17"/>
      <c r="P18" s="17"/>
      <c r="Q18" s="17" t="s">
        <v>57</v>
      </c>
      <c r="R18" s="43" t="s">
        <v>57</v>
      </c>
      <c r="S18" s="43" t="s">
        <v>58</v>
      </c>
      <c r="T18" s="43"/>
      <c r="U18" s="16" t="s">
        <v>59</v>
      </c>
      <c r="V18" s="16"/>
      <c r="W18" s="16"/>
      <c r="X18" s="12"/>
      <c r="Y18" s="17"/>
      <c r="Z18" s="13" t="s">
        <v>185</v>
      </c>
      <c r="AA18" s="13" t="s">
        <v>78</v>
      </c>
      <c r="AB18" s="13" t="s">
        <v>160</v>
      </c>
      <c r="AC18" s="45" t="s">
        <v>186</v>
      </c>
      <c r="AD18" s="13">
        <v>8</v>
      </c>
      <c r="AE18" s="18" t="s">
        <v>187</v>
      </c>
      <c r="AF18" s="19" t="s">
        <v>188</v>
      </c>
      <c r="AG18" s="13" t="s">
        <v>67</v>
      </c>
      <c r="AH18" s="14"/>
      <c r="AI18" s="15"/>
      <c r="AJ18" t="s">
        <v>189</v>
      </c>
    </row>
    <row r="19" spans="1:36">
      <c r="A19" s="28">
        <v>2690</v>
      </c>
      <c r="B19" s="13"/>
      <c r="C19" s="12">
        <v>45659</v>
      </c>
      <c r="D19" s="13" t="s">
        <v>190</v>
      </c>
      <c r="E19" s="13" t="s">
        <v>191</v>
      </c>
      <c r="F19" s="13" t="s">
        <v>158</v>
      </c>
      <c r="G19" s="17" t="s">
        <v>51</v>
      </c>
      <c r="H19" s="13"/>
      <c r="I19" s="17" t="s">
        <v>88</v>
      </c>
      <c r="J19" s="17" t="s">
        <v>89</v>
      </c>
      <c r="K19" s="17" t="s">
        <v>184</v>
      </c>
      <c r="L19" s="17" t="s">
        <v>192</v>
      </c>
      <c r="M19" s="17" t="s">
        <v>56</v>
      </c>
      <c r="N19" s="17"/>
      <c r="O19" s="17"/>
      <c r="P19" s="17"/>
      <c r="Q19" s="17" t="s">
        <v>76</v>
      </c>
      <c r="R19" s="43" t="s">
        <v>76</v>
      </c>
      <c r="S19" s="43" t="s">
        <v>58</v>
      </c>
      <c r="T19" s="43"/>
      <c r="U19" s="16" t="s">
        <v>59</v>
      </c>
      <c r="V19" s="16"/>
      <c r="W19" s="16"/>
      <c r="X19" s="12"/>
      <c r="Y19" s="17"/>
      <c r="Z19" s="13" t="s">
        <v>193</v>
      </c>
      <c r="AA19" s="13" t="s">
        <v>78</v>
      </c>
      <c r="AB19" s="13" t="s">
        <v>79</v>
      </c>
      <c r="AC19" s="13" t="s">
        <v>194</v>
      </c>
      <c r="AD19" s="13" t="s">
        <v>195</v>
      </c>
      <c r="AE19" s="18" t="s">
        <v>196</v>
      </c>
      <c r="AF19" s="19" t="s">
        <v>197</v>
      </c>
      <c r="AG19" s="13" t="s">
        <v>67</v>
      </c>
      <c r="AH19" s="14"/>
      <c r="AI19" s="15"/>
      <c r="AJ19" s="13" t="s">
        <v>198</v>
      </c>
    </row>
    <row r="20" spans="1:36">
      <c r="A20" s="28">
        <v>2691</v>
      </c>
      <c r="B20" s="13"/>
      <c r="C20" s="120">
        <v>45641</v>
      </c>
      <c r="D20" s="13" t="s">
        <v>199</v>
      </c>
      <c r="E20" s="13" t="s">
        <v>200</v>
      </c>
      <c r="F20" s="13" t="s">
        <v>158</v>
      </c>
      <c r="G20" s="17" t="s">
        <v>51</v>
      </c>
      <c r="H20" s="13"/>
      <c r="I20" s="17" t="s">
        <v>52</v>
      </c>
      <c r="J20" s="17" t="s">
        <v>53</v>
      </c>
      <c r="K20" s="17" t="s">
        <v>54</v>
      </c>
      <c r="L20" s="17" t="s">
        <v>74</v>
      </c>
      <c r="M20" s="17" t="s">
        <v>90</v>
      </c>
      <c r="N20" s="17"/>
      <c r="O20" s="17"/>
      <c r="P20" s="17"/>
      <c r="Q20" s="17" t="s">
        <v>76</v>
      </c>
      <c r="R20" s="43" t="s">
        <v>76</v>
      </c>
      <c r="S20" s="43" t="s">
        <v>58</v>
      </c>
      <c r="T20" s="43"/>
      <c r="U20" s="16" t="s">
        <v>201</v>
      </c>
      <c r="V20" s="16"/>
      <c r="W20" s="16"/>
      <c r="X20" s="12"/>
      <c r="Y20" s="17"/>
      <c r="Z20" s="13" t="s">
        <v>202</v>
      </c>
      <c r="AA20" s="13" t="s">
        <v>78</v>
      </c>
      <c r="AB20" s="13" t="s">
        <v>79</v>
      </c>
      <c r="AC20" s="13" t="s">
        <v>203</v>
      </c>
      <c r="AD20" s="13">
        <v>32</v>
      </c>
      <c r="AE20" s="18" t="s">
        <v>204</v>
      </c>
      <c r="AF20" s="19" t="s">
        <v>205</v>
      </c>
      <c r="AG20" s="13" t="s">
        <v>67</v>
      </c>
      <c r="AH20" s="14"/>
      <c r="AI20" s="15"/>
      <c r="AJ20" s="13" t="s">
        <v>206</v>
      </c>
    </row>
    <row r="21" spans="1:36">
      <c r="A21" s="28">
        <v>2692</v>
      </c>
      <c r="B21" s="13"/>
      <c r="C21" s="12">
        <v>45674</v>
      </c>
      <c r="D21" s="13" t="s">
        <v>207</v>
      </c>
      <c r="E21" s="13" t="s">
        <v>208</v>
      </c>
      <c r="F21" s="13" t="s">
        <v>158</v>
      </c>
      <c r="G21" s="17" t="s">
        <v>51</v>
      </c>
      <c r="H21" s="13"/>
      <c r="I21" s="17" t="s">
        <v>72</v>
      </c>
      <c r="J21" s="17" t="s">
        <v>53</v>
      </c>
      <c r="K21" s="17" t="s">
        <v>184</v>
      </c>
      <c r="L21" s="17" t="s">
        <v>55</v>
      </c>
      <c r="M21" s="17" t="s">
        <v>56</v>
      </c>
      <c r="N21" s="17"/>
      <c r="O21" s="17"/>
      <c r="P21" s="17"/>
      <c r="Q21" s="17" t="s">
        <v>57</v>
      </c>
      <c r="R21" s="43" t="s">
        <v>209</v>
      </c>
      <c r="S21" s="43" t="s">
        <v>58</v>
      </c>
      <c r="T21" s="43"/>
      <c r="U21" s="16" t="s">
        <v>59</v>
      </c>
      <c r="V21" s="16"/>
      <c r="W21" s="16"/>
      <c r="X21" s="12"/>
      <c r="Y21" s="17"/>
      <c r="Z21" s="13" t="s">
        <v>185</v>
      </c>
      <c r="AA21" s="13" t="s">
        <v>78</v>
      </c>
      <c r="AB21" s="13" t="s">
        <v>160</v>
      </c>
      <c r="AC21" s="13" t="s">
        <v>210</v>
      </c>
      <c r="AD21" s="13">
        <v>10</v>
      </c>
      <c r="AE21" s="18" t="s">
        <v>211</v>
      </c>
      <c r="AF21" s="19" t="s">
        <v>212</v>
      </c>
      <c r="AG21" s="13" t="s">
        <v>67</v>
      </c>
      <c r="AH21" s="14"/>
      <c r="AI21" s="15"/>
      <c r="AJ21" s="13" t="s">
        <v>213</v>
      </c>
    </row>
    <row r="22" spans="1:36" ht="16">
      <c r="A22" s="28">
        <v>2693</v>
      </c>
      <c r="B22" s="13"/>
      <c r="C22" s="12">
        <v>45673</v>
      </c>
      <c r="D22" s="13" t="s">
        <v>214</v>
      </c>
      <c r="E22" s="13" t="s">
        <v>215</v>
      </c>
      <c r="F22" s="13" t="s">
        <v>158</v>
      </c>
      <c r="G22" s="17" t="s">
        <v>51</v>
      </c>
      <c r="H22" s="13"/>
      <c r="I22" s="17" t="s">
        <v>72</v>
      </c>
      <c r="J22" s="17" t="s">
        <v>53</v>
      </c>
      <c r="K22" s="17" t="s">
        <v>184</v>
      </c>
      <c r="L22" s="17" t="s">
        <v>100</v>
      </c>
      <c r="M22" s="17" t="s">
        <v>110</v>
      </c>
      <c r="N22" s="17"/>
      <c r="O22" s="17"/>
      <c r="P22" s="17"/>
      <c r="Q22" s="17" t="s">
        <v>125</v>
      </c>
      <c r="R22" s="126" t="s">
        <v>216</v>
      </c>
      <c r="S22" s="43" t="s">
        <v>58</v>
      </c>
      <c r="T22" s="43"/>
      <c r="U22" s="16" t="s">
        <v>59</v>
      </c>
      <c r="V22" s="16"/>
      <c r="W22" s="16"/>
      <c r="X22" s="12"/>
      <c r="Y22" s="17"/>
      <c r="Z22" s="13" t="s">
        <v>217</v>
      </c>
      <c r="AA22" s="13" t="s">
        <v>78</v>
      </c>
      <c r="AB22" s="13" t="s">
        <v>79</v>
      </c>
      <c r="AC22" s="13" t="s">
        <v>218</v>
      </c>
      <c r="AD22" s="13">
        <v>265</v>
      </c>
      <c r="AE22" s="18" t="s">
        <v>219</v>
      </c>
      <c r="AF22" s="19" t="s">
        <v>220</v>
      </c>
      <c r="AG22" s="13" t="s">
        <v>67</v>
      </c>
      <c r="AH22" s="14"/>
      <c r="AI22" s="15"/>
      <c r="AJ22" s="124" t="s">
        <v>221</v>
      </c>
    </row>
    <row r="23" spans="1:36">
      <c r="A23" s="28">
        <v>2694</v>
      </c>
      <c r="B23" s="13"/>
      <c r="C23" s="120">
        <v>45646</v>
      </c>
      <c r="D23" s="13" t="s">
        <v>222</v>
      </c>
      <c r="E23" s="13" t="s">
        <v>223</v>
      </c>
      <c r="F23" s="13" t="s">
        <v>158</v>
      </c>
      <c r="G23" s="17" t="s">
        <v>51</v>
      </c>
      <c r="H23" s="13"/>
      <c r="I23" s="17" t="s">
        <v>72</v>
      </c>
      <c r="J23" s="17" t="s">
        <v>53</v>
      </c>
      <c r="K23" s="17" t="s">
        <v>184</v>
      </c>
      <c r="L23" s="17" t="s">
        <v>74</v>
      </c>
      <c r="M23" s="17" t="s">
        <v>56</v>
      </c>
      <c r="N23" s="17"/>
      <c r="O23" s="17"/>
      <c r="P23" s="17"/>
      <c r="Q23" s="17" t="s">
        <v>216</v>
      </c>
      <c r="R23" s="43" t="s">
        <v>216</v>
      </c>
      <c r="S23" s="43" t="s">
        <v>58</v>
      </c>
      <c r="T23" s="43"/>
      <c r="U23" s="16" t="s">
        <v>201</v>
      </c>
      <c r="V23" s="16"/>
      <c r="W23" s="16"/>
      <c r="X23" s="12"/>
      <c r="Y23" s="17"/>
      <c r="Z23" s="13" t="s">
        <v>217</v>
      </c>
      <c r="AA23" s="13" t="s">
        <v>78</v>
      </c>
      <c r="AB23" s="13" t="s">
        <v>79</v>
      </c>
      <c r="AC23" s="13" t="s">
        <v>224</v>
      </c>
      <c r="AD23" s="13" t="s">
        <v>225</v>
      </c>
      <c r="AE23" s="18" t="s">
        <v>226</v>
      </c>
      <c r="AF23" s="19" t="s">
        <v>227</v>
      </c>
      <c r="AG23" s="13" t="s">
        <v>67</v>
      </c>
      <c r="AH23" s="14"/>
      <c r="AI23" s="15"/>
      <c r="AJ23" s="13" t="s">
        <v>228</v>
      </c>
    </row>
    <row r="24" spans="1:36">
      <c r="A24" s="28">
        <v>2695</v>
      </c>
      <c r="B24" s="13"/>
      <c r="C24" s="120">
        <v>45646</v>
      </c>
      <c r="D24" t="s">
        <v>229</v>
      </c>
      <c r="E24" s="13" t="s">
        <v>230</v>
      </c>
      <c r="F24" s="13" t="s">
        <v>158</v>
      </c>
      <c r="G24" s="17" t="s">
        <v>51</v>
      </c>
      <c r="H24" s="13"/>
      <c r="I24" s="17" t="s">
        <v>72</v>
      </c>
      <c r="J24" s="17" t="s">
        <v>53</v>
      </c>
      <c r="K24" s="17" t="s">
        <v>184</v>
      </c>
      <c r="L24" s="17" t="s">
        <v>100</v>
      </c>
      <c r="M24" s="17" t="s">
        <v>56</v>
      </c>
      <c r="N24" s="17"/>
      <c r="O24" s="17"/>
      <c r="P24" s="17"/>
      <c r="Q24" s="17" t="s">
        <v>216</v>
      </c>
      <c r="R24" s="43" t="s">
        <v>216</v>
      </c>
      <c r="S24" s="43" t="s">
        <v>58</v>
      </c>
      <c r="T24" s="43"/>
      <c r="U24" s="16" t="s">
        <v>59</v>
      </c>
      <c r="V24" s="16"/>
      <c r="W24" s="16"/>
      <c r="X24" s="12"/>
      <c r="Y24" s="17"/>
      <c r="Z24" t="s">
        <v>217</v>
      </c>
      <c r="AA24" s="13" t="s">
        <v>78</v>
      </c>
      <c r="AB24" s="13" t="s">
        <v>79</v>
      </c>
      <c r="AC24" s="13" t="s">
        <v>231</v>
      </c>
      <c r="AD24" s="13">
        <v>25</v>
      </c>
      <c r="AE24" s="18" t="s">
        <v>232</v>
      </c>
      <c r="AF24" s="19" t="s">
        <v>233</v>
      </c>
      <c r="AG24" s="13" t="s">
        <v>67</v>
      </c>
      <c r="AH24" s="14"/>
      <c r="AI24" s="15"/>
      <c r="AJ24" s="13" t="s">
        <v>228</v>
      </c>
    </row>
    <row r="25" spans="1:36">
      <c r="A25" s="28">
        <v>2696</v>
      </c>
      <c r="B25" s="13"/>
      <c r="C25" s="12">
        <v>45670</v>
      </c>
      <c r="D25" s="13" t="s">
        <v>234</v>
      </c>
      <c r="E25" s="13" t="s">
        <v>235</v>
      </c>
      <c r="F25" s="13" t="s">
        <v>50</v>
      </c>
      <c r="G25" s="17" t="s">
        <v>51</v>
      </c>
      <c r="H25" s="13"/>
      <c r="I25" s="17" t="s">
        <v>98</v>
      </c>
      <c r="J25" s="17" t="s">
        <v>99</v>
      </c>
      <c r="K25" s="17" t="s">
        <v>184</v>
      </c>
      <c r="L25" s="17" t="s">
        <v>236</v>
      </c>
      <c r="M25" s="17" t="s">
        <v>90</v>
      </c>
      <c r="N25" s="17"/>
      <c r="O25" s="17"/>
      <c r="P25" s="17"/>
      <c r="Q25" s="17" t="s">
        <v>57</v>
      </c>
      <c r="R25" s="43" t="s">
        <v>101</v>
      </c>
      <c r="S25" s="43" t="s">
        <v>58</v>
      </c>
      <c r="T25" s="43"/>
      <c r="U25" s="16" t="s">
        <v>59</v>
      </c>
      <c r="V25" s="16"/>
      <c r="W25" s="16"/>
      <c r="X25" s="12"/>
      <c r="Y25" s="17"/>
      <c r="Z25" s="13" t="s">
        <v>102</v>
      </c>
      <c r="AA25" s="13" t="s">
        <v>78</v>
      </c>
      <c r="AB25" s="13" t="s">
        <v>79</v>
      </c>
      <c r="AC25" s="13" t="s">
        <v>237</v>
      </c>
      <c r="AD25" s="13"/>
      <c r="AE25" s="18" t="s">
        <v>238</v>
      </c>
      <c r="AF25" s="19" t="s">
        <v>239</v>
      </c>
      <c r="AG25" s="13"/>
      <c r="AH25" s="14"/>
      <c r="AI25" s="15"/>
      <c r="AJ25" s="13" t="s">
        <v>240</v>
      </c>
    </row>
    <row r="26" spans="1:36">
      <c r="A26" s="28">
        <v>2697</v>
      </c>
      <c r="B26" s="13"/>
      <c r="C26" s="12">
        <v>45670</v>
      </c>
      <c r="D26" s="13" t="s">
        <v>241</v>
      </c>
      <c r="E26" s="13" t="s">
        <v>242</v>
      </c>
      <c r="F26" s="13" t="s">
        <v>50</v>
      </c>
      <c r="G26" s="17" t="s">
        <v>51</v>
      </c>
      <c r="H26" s="13"/>
      <c r="I26" s="17" t="s">
        <v>52</v>
      </c>
      <c r="J26" s="17" t="s">
        <v>53</v>
      </c>
      <c r="K26" s="17" t="s">
        <v>184</v>
      </c>
      <c r="L26" s="17" t="s">
        <v>74</v>
      </c>
      <c r="M26" s="17" t="s">
        <v>56</v>
      </c>
      <c r="N26" s="17"/>
      <c r="O26" s="17"/>
      <c r="P26" s="17"/>
      <c r="Q26" s="17" t="s">
        <v>112</v>
      </c>
      <c r="R26" s="43" t="s">
        <v>112</v>
      </c>
      <c r="S26" s="43" t="s">
        <v>58</v>
      </c>
      <c r="T26" s="43"/>
      <c r="U26" s="16" t="s">
        <v>59</v>
      </c>
      <c r="V26" s="16"/>
      <c r="W26" s="16"/>
      <c r="X26" s="12"/>
      <c r="Y26" s="17"/>
      <c r="Z26" s="13" t="s">
        <v>243</v>
      </c>
      <c r="AA26" s="13" t="s">
        <v>61</v>
      </c>
      <c r="AB26" s="13" t="s">
        <v>79</v>
      </c>
      <c r="AC26" s="13" t="s">
        <v>244</v>
      </c>
      <c r="AD26" s="13"/>
      <c r="AE26" s="18" t="s">
        <v>245</v>
      </c>
      <c r="AF26" s="19" t="s">
        <v>246</v>
      </c>
      <c r="AG26" s="13"/>
      <c r="AH26" s="14"/>
      <c r="AI26" s="15"/>
      <c r="AJ26" t="s">
        <v>247</v>
      </c>
    </row>
    <row r="27" spans="1:36" ht="16">
      <c r="A27" s="28">
        <v>2698</v>
      </c>
      <c r="B27" s="13"/>
      <c r="C27" s="12">
        <v>45664</v>
      </c>
      <c r="D27" s="13" t="s">
        <v>248</v>
      </c>
      <c r="E27" s="13" t="s">
        <v>249</v>
      </c>
      <c r="F27" s="13" t="s">
        <v>250</v>
      </c>
      <c r="G27" s="17" t="s">
        <v>51</v>
      </c>
      <c r="H27" s="13"/>
      <c r="I27" s="17" t="s">
        <v>88</v>
      </c>
      <c r="J27" s="17" t="s">
        <v>89</v>
      </c>
      <c r="K27" s="17" t="s">
        <v>184</v>
      </c>
      <c r="L27" s="17" t="s">
        <v>192</v>
      </c>
      <c r="M27" s="17" t="s">
        <v>56</v>
      </c>
      <c r="N27" s="17"/>
      <c r="O27" s="17"/>
      <c r="P27" s="17"/>
      <c r="Q27" s="17" t="s">
        <v>75</v>
      </c>
      <c r="R27" s="43" t="s">
        <v>251</v>
      </c>
      <c r="S27" s="43"/>
      <c r="T27" s="43"/>
      <c r="U27" s="16" t="s">
        <v>59</v>
      </c>
      <c r="V27" s="16"/>
      <c r="W27" s="16"/>
      <c r="X27" s="12"/>
      <c r="Y27" s="17"/>
      <c r="Z27" s="13" t="s">
        <v>252</v>
      </c>
      <c r="AA27" s="13" t="s">
        <v>61</v>
      </c>
      <c r="AB27" s="13" t="s">
        <v>79</v>
      </c>
      <c r="AC27" s="44" t="s">
        <v>253</v>
      </c>
      <c r="AD27" s="13">
        <v>111</v>
      </c>
      <c r="AE27" s="119">
        <v>621836193</v>
      </c>
      <c r="AF27" s="119" t="s">
        <v>254</v>
      </c>
      <c r="AG27" s="13"/>
      <c r="AH27" s="14"/>
      <c r="AI27" s="15"/>
      <c r="AJ27" s="13" t="s">
        <v>255</v>
      </c>
    </row>
    <row r="28" spans="1:36" ht="16">
      <c r="A28" s="28">
        <v>2699</v>
      </c>
      <c r="B28" s="13"/>
      <c r="C28" s="12">
        <v>45664</v>
      </c>
      <c r="D28" s="70" t="s">
        <v>256</v>
      </c>
      <c r="E28" t="s">
        <v>257</v>
      </c>
      <c r="F28" s="13" t="s">
        <v>250</v>
      </c>
      <c r="G28" s="17" t="s">
        <v>51</v>
      </c>
      <c r="H28" s="13"/>
      <c r="I28" s="17" t="s">
        <v>88</v>
      </c>
      <c r="J28" s="17" t="s">
        <v>89</v>
      </c>
      <c r="K28" s="17" t="s">
        <v>54</v>
      </c>
      <c r="L28" s="17" t="s">
        <v>55</v>
      </c>
      <c r="M28" s="17" t="s">
        <v>90</v>
      </c>
      <c r="N28" s="17"/>
      <c r="O28" s="17"/>
      <c r="P28" s="17"/>
      <c r="Q28" s="17" t="s">
        <v>112</v>
      </c>
      <c r="R28" s="43" t="s">
        <v>101</v>
      </c>
      <c r="S28" s="43" t="s">
        <v>58</v>
      </c>
      <c r="T28" s="43"/>
      <c r="U28" s="16" t="s">
        <v>201</v>
      </c>
      <c r="V28" s="16"/>
      <c r="W28" s="16"/>
      <c r="X28" s="12"/>
      <c r="Y28" s="17"/>
      <c r="Z28" s="13" t="s">
        <v>258</v>
      </c>
      <c r="AA28" s="13" t="s">
        <v>78</v>
      </c>
      <c r="AB28" s="13" t="s">
        <v>79</v>
      </c>
      <c r="AC28" s="116" t="s">
        <v>259</v>
      </c>
      <c r="AD28" s="13" t="s">
        <v>260</v>
      </c>
      <c r="AE28" s="103" t="s">
        <v>261</v>
      </c>
      <c r="AF28" s="104" t="s">
        <v>262</v>
      </c>
      <c r="AG28" s="13"/>
      <c r="AH28" s="14"/>
      <c r="AI28" s="15"/>
      <c r="AJ28" s="13" t="s">
        <v>263</v>
      </c>
    </row>
    <row r="29" spans="1:36">
      <c r="A29" s="28">
        <v>2700</v>
      </c>
      <c r="B29" s="13"/>
      <c r="C29" s="12">
        <v>45671</v>
      </c>
      <c r="D29" s="13" t="s">
        <v>264</v>
      </c>
      <c r="E29" t="s">
        <v>265</v>
      </c>
      <c r="F29" s="13" t="s">
        <v>50</v>
      </c>
      <c r="G29" s="17" t="s">
        <v>51</v>
      </c>
      <c r="H29" s="13"/>
      <c r="I29" s="17" t="s">
        <v>88</v>
      </c>
      <c r="J29" s="17" t="s">
        <v>89</v>
      </c>
      <c r="K29" s="17" t="s">
        <v>54</v>
      </c>
      <c r="L29" s="17" t="s">
        <v>55</v>
      </c>
      <c r="M29" s="17" t="s">
        <v>56</v>
      </c>
      <c r="N29" s="17"/>
      <c r="O29" s="17"/>
      <c r="P29" s="17"/>
      <c r="Q29" s="17" t="s">
        <v>57</v>
      </c>
      <c r="R29" s="43" t="s">
        <v>76</v>
      </c>
      <c r="S29" s="43" t="s">
        <v>58</v>
      </c>
      <c r="T29" s="43"/>
      <c r="U29" s="16" t="s">
        <v>59</v>
      </c>
      <c r="V29" s="16"/>
      <c r="W29" s="16"/>
      <c r="X29" s="12"/>
      <c r="Y29" s="17"/>
      <c r="Z29" s="13" t="s">
        <v>266</v>
      </c>
      <c r="AA29" s="13" t="s">
        <v>78</v>
      </c>
      <c r="AB29" s="13" t="s">
        <v>79</v>
      </c>
      <c r="AC29" s="13" t="s">
        <v>267</v>
      </c>
      <c r="AD29" s="13"/>
      <c r="AE29" s="98" t="s">
        <v>268</v>
      </c>
      <c r="AF29" s="19" t="s">
        <v>269</v>
      </c>
      <c r="AG29" s="13"/>
      <c r="AH29" s="14"/>
      <c r="AI29" s="15"/>
      <c r="AJ29" s="13" t="s">
        <v>270</v>
      </c>
    </row>
    <row r="30" spans="1:36">
      <c r="A30" s="28">
        <v>2701</v>
      </c>
      <c r="B30" s="13"/>
      <c r="C30" s="12">
        <v>45672</v>
      </c>
      <c r="D30" s="13" t="s">
        <v>271</v>
      </c>
      <c r="E30" t="s">
        <v>272</v>
      </c>
      <c r="F30" s="13" t="s">
        <v>87</v>
      </c>
      <c r="G30" s="17" t="s">
        <v>51</v>
      </c>
      <c r="H30" s="13"/>
      <c r="I30" s="17" t="s">
        <v>88</v>
      </c>
      <c r="J30" s="17" t="s">
        <v>89</v>
      </c>
      <c r="K30" s="17" t="s">
        <v>184</v>
      </c>
      <c r="L30" s="17" t="s">
        <v>236</v>
      </c>
      <c r="M30" s="17" t="s">
        <v>56</v>
      </c>
      <c r="N30" s="17"/>
      <c r="O30" s="17"/>
      <c r="P30" s="17"/>
      <c r="Q30" s="17"/>
      <c r="R30" s="43"/>
      <c r="S30" s="43"/>
      <c r="T30" s="43"/>
      <c r="U30" s="16" t="s">
        <v>59</v>
      </c>
      <c r="V30" s="16"/>
      <c r="W30" s="16"/>
      <c r="X30" s="12"/>
      <c r="Y30" s="17"/>
      <c r="Z30" s="13" t="s">
        <v>273</v>
      </c>
      <c r="AA30" s="13" t="s">
        <v>274</v>
      </c>
      <c r="AB30" s="13" t="s">
        <v>275</v>
      </c>
      <c r="AC30" t="s">
        <v>276</v>
      </c>
      <c r="AD30" s="13">
        <v>26</v>
      </c>
      <c r="AE30" s="34">
        <v>640683693</v>
      </c>
      <c r="AF30" s="6" t="s">
        <v>277</v>
      </c>
      <c r="AG30" s="13"/>
      <c r="AH30" s="14"/>
      <c r="AI30" s="15"/>
      <c r="AJ30" s="13" t="s">
        <v>278</v>
      </c>
    </row>
    <row r="31" spans="1:36">
      <c r="A31" s="28">
        <v>2702</v>
      </c>
      <c r="B31" s="13"/>
      <c r="C31" s="31">
        <v>45672</v>
      </c>
      <c r="D31" s="13" t="s">
        <v>279</v>
      </c>
      <c r="E31" s="13" t="s">
        <v>280</v>
      </c>
      <c r="F31" s="13" t="s">
        <v>71</v>
      </c>
      <c r="G31" s="17" t="s">
        <v>51</v>
      </c>
      <c r="H31" s="13"/>
      <c r="I31" s="17" t="s">
        <v>72</v>
      </c>
      <c r="J31" s="17" t="s">
        <v>53</v>
      </c>
      <c r="K31" s="17" t="s">
        <v>54</v>
      </c>
      <c r="L31" s="17" t="s">
        <v>100</v>
      </c>
      <c r="M31" s="17" t="s">
        <v>56</v>
      </c>
      <c r="N31" s="17"/>
      <c r="O31" s="17"/>
      <c r="P31" s="17"/>
      <c r="Q31" s="17" t="s">
        <v>76</v>
      </c>
      <c r="R31" s="43" t="s">
        <v>76</v>
      </c>
      <c r="S31" s="43" t="s">
        <v>58</v>
      </c>
      <c r="T31" s="43"/>
      <c r="U31" s="17" t="s">
        <v>59</v>
      </c>
      <c r="V31" s="17"/>
      <c r="W31" s="17"/>
      <c r="X31" s="31"/>
      <c r="Y31" s="17"/>
      <c r="Z31" s="13" t="s">
        <v>77</v>
      </c>
      <c r="AA31" s="13" t="s">
        <v>78</v>
      </c>
      <c r="AB31" s="13" t="s">
        <v>79</v>
      </c>
      <c r="AC31" s="13" t="s">
        <v>281</v>
      </c>
      <c r="AD31" s="13">
        <v>152</v>
      </c>
      <c r="AE31" s="18" t="s">
        <v>282</v>
      </c>
      <c r="AF31" s="19" t="s">
        <v>283</v>
      </c>
      <c r="AG31" s="13" t="s">
        <v>83</v>
      </c>
      <c r="AH31" s="14"/>
      <c r="AI31" s="15"/>
      <c r="AJ31" s="13" t="s">
        <v>284</v>
      </c>
    </row>
    <row r="32" spans="1:36">
      <c r="A32" s="33">
        <v>2703</v>
      </c>
      <c r="B32" s="13"/>
      <c r="C32" s="12">
        <v>45672</v>
      </c>
      <c r="D32" s="13" t="s">
        <v>285</v>
      </c>
      <c r="E32" s="13" t="s">
        <v>286</v>
      </c>
      <c r="F32" s="13" t="s">
        <v>71</v>
      </c>
      <c r="G32" s="17" t="s">
        <v>51</v>
      </c>
      <c r="H32" s="13"/>
      <c r="I32" s="17" t="s">
        <v>72</v>
      </c>
      <c r="J32" s="17" t="s">
        <v>53</v>
      </c>
      <c r="K32" s="17" t="s">
        <v>54</v>
      </c>
      <c r="L32" s="17" t="s">
        <v>74</v>
      </c>
      <c r="M32" s="17" t="s">
        <v>110</v>
      </c>
      <c r="N32" s="17"/>
      <c r="O32" s="17"/>
      <c r="P32" s="17"/>
      <c r="Q32" s="17" t="s">
        <v>76</v>
      </c>
      <c r="R32" s="43" t="s">
        <v>76</v>
      </c>
      <c r="S32" s="43" t="s">
        <v>58</v>
      </c>
      <c r="T32" s="43"/>
      <c r="U32" s="17" t="s">
        <v>201</v>
      </c>
      <c r="V32" s="17"/>
      <c r="W32" s="17"/>
      <c r="X32" s="31"/>
      <c r="Y32" s="17"/>
      <c r="Z32" s="13" t="s">
        <v>77</v>
      </c>
      <c r="AA32" s="13" t="s">
        <v>78</v>
      </c>
      <c r="AB32" s="13" t="s">
        <v>79</v>
      </c>
      <c r="AC32" s="49" t="s">
        <v>287</v>
      </c>
      <c r="AD32" s="13">
        <v>73</v>
      </c>
      <c r="AE32" s="52" t="s">
        <v>288</v>
      </c>
      <c r="AF32" s="54" t="s">
        <v>289</v>
      </c>
      <c r="AG32" s="13"/>
      <c r="AH32" s="14"/>
      <c r="AI32" s="15"/>
      <c r="AJ32" s="14" t="s">
        <v>284</v>
      </c>
    </row>
    <row r="33" spans="1:36">
      <c r="A33" s="28">
        <v>2704</v>
      </c>
      <c r="B33" s="13"/>
      <c r="C33" s="121">
        <v>45645</v>
      </c>
      <c r="D33" s="13" t="s">
        <v>290</v>
      </c>
      <c r="E33" s="13" t="s">
        <v>291</v>
      </c>
      <c r="F33" s="13" t="s">
        <v>71</v>
      </c>
      <c r="G33" s="17" t="s">
        <v>51</v>
      </c>
      <c r="H33" s="13"/>
      <c r="I33" s="17" t="s">
        <v>173</v>
      </c>
      <c r="J33" s="17" t="s">
        <v>53</v>
      </c>
      <c r="K33" s="17" t="s">
        <v>54</v>
      </c>
      <c r="L33" s="17" t="s">
        <v>74</v>
      </c>
      <c r="M33" s="17" t="s">
        <v>90</v>
      </c>
      <c r="N33" s="17"/>
      <c r="O33" s="17"/>
      <c r="P33" s="17"/>
      <c r="Q33" s="17" t="s">
        <v>57</v>
      </c>
      <c r="R33" s="43" t="s">
        <v>76</v>
      </c>
      <c r="S33" s="43" t="s">
        <v>292</v>
      </c>
      <c r="T33" s="43" t="s">
        <v>293</v>
      </c>
      <c r="U33" s="17" t="s">
        <v>59</v>
      </c>
      <c r="V33" s="17"/>
      <c r="W33" s="17"/>
      <c r="X33" s="31"/>
      <c r="Y33" s="17"/>
      <c r="Z33" s="13" t="s">
        <v>294</v>
      </c>
      <c r="AA33" s="13" t="s">
        <v>78</v>
      </c>
      <c r="AB33" s="13" t="s">
        <v>113</v>
      </c>
      <c r="AC33" s="49" t="s">
        <v>295</v>
      </c>
      <c r="AD33" s="47">
        <v>247</v>
      </c>
      <c r="AE33" s="117">
        <v>657795056</v>
      </c>
      <c r="AF33" s="73" t="s">
        <v>296</v>
      </c>
      <c r="AG33" s="13" t="s">
        <v>67</v>
      </c>
      <c r="AH33" s="14"/>
      <c r="AI33" s="15"/>
      <c r="AJ33" s="13" t="s">
        <v>297</v>
      </c>
    </row>
    <row r="34" spans="1:36" ht="16">
      <c r="A34" s="28">
        <v>2705</v>
      </c>
      <c r="B34" s="13"/>
      <c r="C34" s="12">
        <v>45677</v>
      </c>
      <c r="D34" s="13" t="s">
        <v>298</v>
      </c>
      <c r="E34" s="71" t="s">
        <v>299</v>
      </c>
      <c r="F34" s="13" t="s">
        <v>71</v>
      </c>
      <c r="G34" s="17" t="s">
        <v>51</v>
      </c>
      <c r="H34" s="13"/>
      <c r="I34" s="17" t="s">
        <v>98</v>
      </c>
      <c r="J34" s="17" t="s">
        <v>99</v>
      </c>
      <c r="K34" s="17" t="s">
        <v>54</v>
      </c>
      <c r="L34" s="17" t="s">
        <v>74</v>
      </c>
      <c r="M34" s="17" t="s">
        <v>56</v>
      </c>
      <c r="N34" s="17"/>
      <c r="O34" s="17"/>
      <c r="P34" s="17"/>
      <c r="Q34" s="17" t="s">
        <v>57</v>
      </c>
      <c r="R34" s="43" t="s">
        <v>76</v>
      </c>
      <c r="S34" s="43" t="s">
        <v>58</v>
      </c>
      <c r="T34" s="43"/>
      <c r="U34" s="17" t="s">
        <v>59</v>
      </c>
      <c r="V34" s="17"/>
      <c r="W34" s="17"/>
      <c r="X34" s="31"/>
      <c r="Y34" s="17"/>
      <c r="Z34" s="13" t="s">
        <v>300</v>
      </c>
      <c r="AA34" s="13" t="s">
        <v>78</v>
      </c>
      <c r="AB34" s="47" t="s">
        <v>79</v>
      </c>
      <c r="AC34" s="46" t="s">
        <v>301</v>
      </c>
      <c r="AD34" s="51">
        <v>157</v>
      </c>
      <c r="AE34" s="72">
        <v>615458432</v>
      </c>
      <c r="AF34" s="62" t="s">
        <v>302</v>
      </c>
      <c r="AG34" s="48"/>
      <c r="AH34" s="14"/>
      <c r="AI34" s="15"/>
      <c r="AJ34" s="13" t="s">
        <v>284</v>
      </c>
    </row>
    <row r="35" spans="1:36">
      <c r="A35" s="28">
        <v>2706</v>
      </c>
      <c r="B35" s="13"/>
      <c r="C35" s="12">
        <v>45677</v>
      </c>
      <c r="D35" s="13" t="s">
        <v>303</v>
      </c>
      <c r="E35" s="13" t="s">
        <v>304</v>
      </c>
      <c r="F35" s="13" t="s">
        <v>71</v>
      </c>
      <c r="G35" s="17" t="s">
        <v>51</v>
      </c>
      <c r="H35" s="13"/>
      <c r="I35" s="17" t="s">
        <v>98</v>
      </c>
      <c r="J35" s="17" t="s">
        <v>99</v>
      </c>
      <c r="K35" s="17" t="s">
        <v>54</v>
      </c>
      <c r="L35" s="17" t="s">
        <v>236</v>
      </c>
      <c r="M35" s="17" t="s">
        <v>110</v>
      </c>
      <c r="N35" s="17"/>
      <c r="O35" s="17"/>
      <c r="P35" s="17"/>
      <c r="Q35" s="17" t="s">
        <v>75</v>
      </c>
      <c r="R35" s="43" t="s">
        <v>76</v>
      </c>
      <c r="S35" s="43" t="s">
        <v>58</v>
      </c>
      <c r="T35" s="43"/>
      <c r="U35" s="17" t="s">
        <v>59</v>
      </c>
      <c r="V35" s="17"/>
      <c r="W35" s="17"/>
      <c r="X35" s="31"/>
      <c r="Y35" s="17"/>
      <c r="Z35" s="13" t="s">
        <v>300</v>
      </c>
      <c r="AA35" s="13" t="s">
        <v>78</v>
      </c>
      <c r="AB35" s="13" t="s">
        <v>113</v>
      </c>
      <c r="AC35" s="50" t="s">
        <v>305</v>
      </c>
      <c r="AD35" s="13">
        <v>30</v>
      </c>
      <c r="AE35" s="53" t="s">
        <v>306</v>
      </c>
      <c r="AF35" s="55" t="s">
        <v>307</v>
      </c>
      <c r="AG35" s="13"/>
      <c r="AH35" s="14"/>
      <c r="AI35" s="15"/>
      <c r="AJ35" s="13" t="s">
        <v>284</v>
      </c>
    </row>
    <row r="36" spans="1:36">
      <c r="A36" s="28">
        <v>2707</v>
      </c>
      <c r="B36" s="99"/>
      <c r="C36" s="12">
        <v>45677</v>
      </c>
      <c r="D36" s="13" t="s">
        <v>308</v>
      </c>
      <c r="E36" s="13" t="s">
        <v>309</v>
      </c>
      <c r="F36" s="13" t="s">
        <v>71</v>
      </c>
      <c r="G36" s="17" t="s">
        <v>51</v>
      </c>
      <c r="H36" s="13"/>
      <c r="I36" s="17" t="s">
        <v>98</v>
      </c>
      <c r="J36" s="17" t="s">
        <v>99</v>
      </c>
      <c r="K36" s="17" t="s">
        <v>184</v>
      </c>
      <c r="L36" s="17" t="s">
        <v>74</v>
      </c>
      <c r="M36" s="17" t="s">
        <v>110</v>
      </c>
      <c r="N36" s="17"/>
      <c r="O36" s="17"/>
      <c r="P36" s="17"/>
      <c r="Q36" s="17" t="s">
        <v>57</v>
      </c>
      <c r="R36" s="43" t="s">
        <v>76</v>
      </c>
      <c r="S36" s="43" t="s">
        <v>58</v>
      </c>
      <c r="T36" s="43"/>
      <c r="U36" s="17" t="s">
        <v>59</v>
      </c>
      <c r="V36" s="17"/>
      <c r="W36" s="17"/>
      <c r="X36" s="31"/>
      <c r="Y36" s="17"/>
      <c r="Z36" s="13" t="s">
        <v>300</v>
      </c>
      <c r="AA36" s="13" t="s">
        <v>78</v>
      </c>
      <c r="AB36" s="13" t="s">
        <v>79</v>
      </c>
      <c r="AC36" s="13" t="s">
        <v>310</v>
      </c>
      <c r="AD36" s="13">
        <v>23</v>
      </c>
      <c r="AE36" s="118">
        <v>644159852</v>
      </c>
      <c r="AF36" s="6" t="s">
        <v>311</v>
      </c>
      <c r="AG36" s="13"/>
      <c r="AH36" s="14"/>
      <c r="AI36" s="15"/>
      <c r="AJ36" s="13" t="s">
        <v>284</v>
      </c>
    </row>
    <row r="37" spans="1:36" ht="16">
      <c r="A37" s="28">
        <v>2708</v>
      </c>
      <c r="B37" s="13"/>
      <c r="C37" s="31">
        <v>45677</v>
      </c>
      <c r="D37" s="13" t="s">
        <v>312</v>
      </c>
      <c r="E37" s="13" t="s">
        <v>313</v>
      </c>
      <c r="F37" s="13" t="s">
        <v>71</v>
      </c>
      <c r="G37" s="17" t="s">
        <v>51</v>
      </c>
      <c r="H37" s="13"/>
      <c r="I37" s="17" t="s">
        <v>72</v>
      </c>
      <c r="J37" s="17" t="s">
        <v>53</v>
      </c>
      <c r="K37" s="17" t="s">
        <v>54</v>
      </c>
      <c r="L37" s="17" t="s">
        <v>74</v>
      </c>
      <c r="M37" s="17" t="s">
        <v>56</v>
      </c>
      <c r="N37" s="17"/>
      <c r="O37" s="17"/>
      <c r="P37" s="17"/>
      <c r="Q37" s="17" t="s">
        <v>76</v>
      </c>
      <c r="R37" s="43" t="s">
        <v>76</v>
      </c>
      <c r="S37" s="43" t="s">
        <v>58</v>
      </c>
      <c r="T37" s="43"/>
      <c r="U37" s="17" t="s">
        <v>59</v>
      </c>
      <c r="V37" s="17"/>
      <c r="W37" s="17"/>
      <c r="X37" s="31"/>
      <c r="Y37" s="17"/>
      <c r="Z37" s="13" t="s">
        <v>314</v>
      </c>
      <c r="AA37" s="13" t="s">
        <v>78</v>
      </c>
      <c r="AB37" s="56" t="s">
        <v>79</v>
      </c>
      <c r="AC37" s="13" t="s">
        <v>315</v>
      </c>
      <c r="AD37" s="13">
        <v>10</v>
      </c>
      <c r="AE37" s="103" t="s">
        <v>316</v>
      </c>
      <c r="AF37" s="54" t="s">
        <v>317</v>
      </c>
      <c r="AG37" s="13"/>
      <c r="AH37" s="14"/>
      <c r="AI37" s="15"/>
      <c r="AJ37" s="13" t="s">
        <v>318</v>
      </c>
    </row>
    <row r="38" spans="1:36" ht="16">
      <c r="A38" s="28">
        <v>2709</v>
      </c>
      <c r="B38" s="13"/>
      <c r="C38" s="120">
        <v>45638</v>
      </c>
      <c r="D38" s="13" t="s">
        <v>319</v>
      </c>
      <c r="E38" s="13" t="s">
        <v>320</v>
      </c>
      <c r="F38" s="13" t="s">
        <v>321</v>
      </c>
      <c r="G38" s="17" t="s">
        <v>51</v>
      </c>
      <c r="H38" s="13"/>
      <c r="I38" s="17" t="s">
        <v>88</v>
      </c>
      <c r="J38" s="17"/>
      <c r="K38" s="17" t="s">
        <v>54</v>
      </c>
      <c r="L38" s="17" t="s">
        <v>74</v>
      </c>
      <c r="M38" s="17" t="s">
        <v>90</v>
      </c>
      <c r="N38" s="17" t="s">
        <v>322</v>
      </c>
      <c r="O38" s="31">
        <v>45698</v>
      </c>
      <c r="P38" s="31">
        <v>45817</v>
      </c>
      <c r="Q38" s="17" t="s">
        <v>323</v>
      </c>
      <c r="R38" s="43" t="s">
        <v>323</v>
      </c>
      <c r="S38" s="43" t="s">
        <v>292</v>
      </c>
      <c r="T38" s="43"/>
      <c r="U38" s="17" t="s">
        <v>59</v>
      </c>
      <c r="V38" s="17"/>
      <c r="W38" s="17"/>
      <c r="X38" s="31"/>
      <c r="Y38" s="17"/>
      <c r="Z38" s="13" t="s">
        <v>60</v>
      </c>
      <c r="AA38" s="13" t="s">
        <v>78</v>
      </c>
      <c r="AB38" s="13" t="s">
        <v>79</v>
      </c>
      <c r="AC38" s="13" t="s">
        <v>324</v>
      </c>
      <c r="AD38" s="47">
        <v>48</v>
      </c>
      <c r="AE38" s="103" t="s">
        <v>325</v>
      </c>
      <c r="AF38" s="119" t="s">
        <v>326</v>
      </c>
      <c r="AG38" s="48" t="s">
        <v>67</v>
      </c>
      <c r="AH38" s="14"/>
      <c r="AI38" s="15"/>
      <c r="AJ38" s="13" t="s">
        <v>327</v>
      </c>
    </row>
    <row r="39" spans="1:36">
      <c r="A39" s="28">
        <v>2710</v>
      </c>
      <c r="B39" s="13"/>
      <c r="C39" s="31">
        <v>45678</v>
      </c>
      <c r="D39" s="13" t="s">
        <v>328</v>
      </c>
      <c r="E39" s="13" t="s">
        <v>329</v>
      </c>
      <c r="F39" s="13" t="s">
        <v>71</v>
      </c>
      <c r="G39" s="17" t="s">
        <v>51</v>
      </c>
      <c r="H39" s="13"/>
      <c r="I39" s="17" t="s">
        <v>52</v>
      </c>
      <c r="J39" s="17" t="s">
        <v>53</v>
      </c>
      <c r="K39" s="17" t="s">
        <v>54</v>
      </c>
      <c r="L39" s="17" t="s">
        <v>100</v>
      </c>
      <c r="M39" s="17" t="s">
        <v>90</v>
      </c>
      <c r="N39" s="17"/>
      <c r="O39" s="17"/>
      <c r="P39" s="17"/>
      <c r="Q39" s="17" t="s">
        <v>323</v>
      </c>
      <c r="R39" s="43" t="s">
        <v>330</v>
      </c>
      <c r="S39" s="43" t="s">
        <v>58</v>
      </c>
      <c r="T39" s="43"/>
      <c r="U39" s="17" t="s">
        <v>59</v>
      </c>
      <c r="V39" s="17"/>
      <c r="W39" s="17"/>
      <c r="X39" s="31"/>
      <c r="Y39" s="17"/>
      <c r="Z39" s="13" t="s">
        <v>331</v>
      </c>
      <c r="AA39" s="13" t="s">
        <v>61</v>
      </c>
      <c r="AB39" s="13" t="s">
        <v>332</v>
      </c>
      <c r="AC39" s="13" t="s">
        <v>333</v>
      </c>
      <c r="AD39" s="13"/>
      <c r="AE39" s="95">
        <v>620397655</v>
      </c>
      <c r="AF39" s="6" t="s">
        <v>334</v>
      </c>
      <c r="AG39" s="13" t="s">
        <v>67</v>
      </c>
      <c r="AH39" s="14"/>
      <c r="AI39" s="15"/>
      <c r="AJ39" s="13" t="s">
        <v>335</v>
      </c>
    </row>
    <row r="40" spans="1:36" ht="16">
      <c r="A40" s="28">
        <v>2711</v>
      </c>
      <c r="B40" s="13"/>
      <c r="C40" s="12">
        <v>45678</v>
      </c>
      <c r="D40" s="13" t="s">
        <v>336</v>
      </c>
      <c r="E40" s="13" t="s">
        <v>337</v>
      </c>
      <c r="F40" s="13" t="s">
        <v>71</v>
      </c>
      <c r="G40" s="17" t="s">
        <v>51</v>
      </c>
      <c r="H40" s="13"/>
      <c r="I40" s="17" t="s">
        <v>52</v>
      </c>
      <c r="J40" s="17" t="s">
        <v>53</v>
      </c>
      <c r="K40" s="17" t="s">
        <v>184</v>
      </c>
      <c r="L40" s="17" t="s">
        <v>192</v>
      </c>
      <c r="M40" s="17" t="s">
        <v>110</v>
      </c>
      <c r="N40" s="17"/>
      <c r="O40" s="17"/>
      <c r="P40" s="17"/>
      <c r="Q40" s="17" t="s">
        <v>75</v>
      </c>
      <c r="R40" s="43" t="s">
        <v>216</v>
      </c>
      <c r="S40" s="43" t="s">
        <v>58</v>
      </c>
      <c r="T40" s="43"/>
      <c r="U40" s="17" t="s">
        <v>59</v>
      </c>
      <c r="V40" s="17"/>
      <c r="W40" s="17"/>
      <c r="X40" s="31"/>
      <c r="Y40" s="17"/>
      <c r="Z40" s="13" t="s">
        <v>243</v>
      </c>
      <c r="AA40" s="13" t="s">
        <v>61</v>
      </c>
      <c r="AB40" s="13" t="s">
        <v>79</v>
      </c>
      <c r="AC40" s="63" t="s">
        <v>338</v>
      </c>
      <c r="AD40" s="13">
        <v>111</v>
      </c>
      <c r="AE40" s="63" t="s">
        <v>339</v>
      </c>
      <c r="AF40" s="100" t="s">
        <v>340</v>
      </c>
      <c r="AG40" s="13" t="s">
        <v>67</v>
      </c>
      <c r="AH40" s="14"/>
      <c r="AI40" s="15"/>
      <c r="AJ40" s="13" t="s">
        <v>341</v>
      </c>
    </row>
    <row r="41" spans="1:36" ht="16">
      <c r="A41" s="28">
        <v>2712</v>
      </c>
      <c r="B41" s="13"/>
      <c r="C41" s="31">
        <v>45677</v>
      </c>
      <c r="D41" s="13" t="s">
        <v>342</v>
      </c>
      <c r="E41" s="13" t="s">
        <v>343</v>
      </c>
      <c r="F41" s="13" t="s">
        <v>158</v>
      </c>
      <c r="G41" s="17" t="s">
        <v>51</v>
      </c>
      <c r="H41" s="13"/>
      <c r="I41" s="17" t="s">
        <v>72</v>
      </c>
      <c r="J41" s="17" t="s">
        <v>53</v>
      </c>
      <c r="K41" s="17" t="s">
        <v>184</v>
      </c>
      <c r="L41" s="17" t="s">
        <v>55</v>
      </c>
      <c r="M41" s="17" t="s">
        <v>110</v>
      </c>
      <c r="N41" s="17"/>
      <c r="O41" s="17"/>
      <c r="P41" s="17"/>
      <c r="Q41" s="17" t="s">
        <v>216</v>
      </c>
      <c r="R41" s="43" t="s">
        <v>216</v>
      </c>
      <c r="S41" s="43" t="s">
        <v>58</v>
      </c>
      <c r="T41" s="43"/>
      <c r="U41" s="17" t="s">
        <v>59</v>
      </c>
      <c r="V41" s="17"/>
      <c r="W41" s="17"/>
      <c r="X41" s="31"/>
      <c r="Y41" s="17"/>
      <c r="Z41" s="13" t="s">
        <v>217</v>
      </c>
      <c r="AA41" s="13" t="s">
        <v>78</v>
      </c>
      <c r="AB41" s="13" t="s">
        <v>79</v>
      </c>
      <c r="AC41" s="44" t="s">
        <v>344</v>
      </c>
      <c r="AD41" s="13">
        <v>29</v>
      </c>
      <c r="AE41" s="44">
        <v>617636878</v>
      </c>
      <c r="AF41" s="62" t="s">
        <v>345</v>
      </c>
      <c r="AG41" s="13" t="s">
        <v>67</v>
      </c>
      <c r="AH41" s="14"/>
      <c r="AI41" s="15"/>
      <c r="AJ41" s="13" t="s">
        <v>228</v>
      </c>
    </row>
    <row r="42" spans="1:36" ht="16">
      <c r="A42" s="28">
        <v>2713</v>
      </c>
      <c r="B42" s="13"/>
      <c r="C42" s="120">
        <v>45656</v>
      </c>
      <c r="D42" s="63" t="s">
        <v>346</v>
      </c>
      <c r="E42" s="63" t="s">
        <v>347</v>
      </c>
      <c r="F42" s="13" t="s">
        <v>87</v>
      </c>
      <c r="G42" s="17" t="s">
        <v>51</v>
      </c>
      <c r="H42" s="13"/>
      <c r="I42" s="17" t="s">
        <v>52</v>
      </c>
      <c r="J42" s="17" t="s">
        <v>53</v>
      </c>
      <c r="K42" s="17" t="s">
        <v>54</v>
      </c>
      <c r="L42" s="17" t="s">
        <v>74</v>
      </c>
      <c r="M42" s="17" t="s">
        <v>90</v>
      </c>
      <c r="N42" s="17"/>
      <c r="O42" s="17"/>
      <c r="P42" s="17"/>
      <c r="Q42" s="17" t="s">
        <v>323</v>
      </c>
      <c r="R42" s="43" t="s">
        <v>323</v>
      </c>
      <c r="S42" s="43" t="s">
        <v>58</v>
      </c>
      <c r="T42" s="43"/>
      <c r="U42" s="17" t="s">
        <v>59</v>
      </c>
      <c r="V42" s="17"/>
      <c r="W42" s="17"/>
      <c r="X42" s="31"/>
      <c r="Y42" s="17"/>
      <c r="Z42" s="13" t="s">
        <v>348</v>
      </c>
      <c r="AA42" s="13" t="s">
        <v>78</v>
      </c>
      <c r="AB42" s="13" t="s">
        <v>349</v>
      </c>
      <c r="AC42" s="63" t="s">
        <v>350</v>
      </c>
      <c r="AD42" s="13">
        <v>9</v>
      </c>
      <c r="AE42" s="63">
        <v>681499740</v>
      </c>
      <c r="AF42" s="63" t="s">
        <v>351</v>
      </c>
      <c r="AG42" s="13" t="s">
        <v>67</v>
      </c>
      <c r="AH42" s="14"/>
      <c r="AI42" s="15"/>
      <c r="AJ42" s="13" t="s">
        <v>352</v>
      </c>
    </row>
    <row r="43" spans="1:36" ht="15.75" customHeight="1">
      <c r="A43" s="28">
        <v>2714</v>
      </c>
      <c r="B43" s="13"/>
      <c r="C43" s="12">
        <v>45672</v>
      </c>
      <c r="D43" s="37" t="s">
        <v>353</v>
      </c>
      <c r="E43" s="49" t="s">
        <v>354</v>
      </c>
      <c r="F43" s="13" t="s">
        <v>87</v>
      </c>
      <c r="G43" s="17" t="s">
        <v>51</v>
      </c>
      <c r="H43" s="13"/>
      <c r="I43" s="17" t="s">
        <v>52</v>
      </c>
      <c r="J43" s="17" t="s">
        <v>53</v>
      </c>
      <c r="K43" s="17" t="s">
        <v>54</v>
      </c>
      <c r="L43" s="17" t="s">
        <v>192</v>
      </c>
      <c r="M43" s="17" t="s">
        <v>56</v>
      </c>
      <c r="N43" s="17"/>
      <c r="O43" s="17"/>
      <c r="P43" s="17"/>
      <c r="Q43" s="17" t="s">
        <v>125</v>
      </c>
      <c r="R43" s="43" t="s">
        <v>112</v>
      </c>
      <c r="S43" s="43" t="s">
        <v>58</v>
      </c>
      <c r="T43" s="43"/>
      <c r="U43" s="17" t="s">
        <v>59</v>
      </c>
      <c r="V43" s="17"/>
      <c r="W43" s="17"/>
      <c r="X43" s="31"/>
      <c r="Y43" s="17"/>
      <c r="Z43" s="13" t="s">
        <v>355</v>
      </c>
      <c r="AA43" s="13" t="s">
        <v>78</v>
      </c>
      <c r="AB43" s="13" t="s">
        <v>79</v>
      </c>
      <c r="AC43" s="57" t="s">
        <v>356</v>
      </c>
      <c r="AD43" s="13">
        <v>128</v>
      </c>
      <c r="AE43" s="74">
        <v>657390567</v>
      </c>
      <c r="AF43" s="101" t="s">
        <v>357</v>
      </c>
      <c r="AG43" s="13" t="s">
        <v>67</v>
      </c>
      <c r="AH43" s="14"/>
      <c r="AI43" s="15"/>
      <c r="AJ43" s="13" t="s">
        <v>358</v>
      </c>
    </row>
    <row r="44" spans="1:36" ht="16">
      <c r="A44" s="28">
        <v>2715</v>
      </c>
      <c r="B44" s="13"/>
      <c r="C44" s="12">
        <v>45678</v>
      </c>
      <c r="D44" s="60" t="s">
        <v>359</v>
      </c>
      <c r="E44" s="59" t="s">
        <v>360</v>
      </c>
      <c r="F44" s="48" t="s">
        <v>71</v>
      </c>
      <c r="G44" s="17" t="s">
        <v>51</v>
      </c>
      <c r="H44" s="13"/>
      <c r="I44" s="17" t="s">
        <v>88</v>
      </c>
      <c r="J44" s="17" t="s">
        <v>89</v>
      </c>
      <c r="K44" s="17" t="s">
        <v>184</v>
      </c>
      <c r="L44" s="17" t="s">
        <v>100</v>
      </c>
      <c r="M44" s="17" t="s">
        <v>56</v>
      </c>
      <c r="N44" s="17"/>
      <c r="O44" s="17"/>
      <c r="P44" s="17"/>
      <c r="Q44" s="17" t="s">
        <v>216</v>
      </c>
      <c r="R44" s="43" t="s">
        <v>216</v>
      </c>
      <c r="S44" s="43" t="s">
        <v>292</v>
      </c>
      <c r="T44" s="43"/>
      <c r="U44" s="17" t="s">
        <v>59</v>
      </c>
      <c r="V44" s="17"/>
      <c r="W44" s="17"/>
      <c r="X44" s="31"/>
      <c r="Y44" s="17"/>
      <c r="Z44" s="13" t="s">
        <v>243</v>
      </c>
      <c r="AA44" s="13" t="s">
        <v>61</v>
      </c>
      <c r="AB44" s="13" t="s">
        <v>79</v>
      </c>
      <c r="AC44" s="13" t="s">
        <v>361</v>
      </c>
      <c r="AD44" s="13">
        <v>270</v>
      </c>
      <c r="AE44" s="13" t="s">
        <v>362</v>
      </c>
      <c r="AF44" s="75" t="s">
        <v>363</v>
      </c>
      <c r="AG44" s="13" t="s">
        <v>67</v>
      </c>
      <c r="AH44" s="14"/>
      <c r="AI44" s="15"/>
      <c r="AJ44" s="13" t="s">
        <v>364</v>
      </c>
    </row>
    <row r="45" spans="1:36">
      <c r="A45" s="28" t="s">
        <v>365</v>
      </c>
      <c r="B45" s="13"/>
      <c r="C45" s="58">
        <v>45671</v>
      </c>
      <c r="D45" s="34" t="s">
        <v>366</v>
      </c>
      <c r="E45" s="61" t="s">
        <v>367</v>
      </c>
      <c r="F45" s="13" t="s">
        <v>87</v>
      </c>
      <c r="G45" s="17" t="s">
        <v>51</v>
      </c>
      <c r="H45" s="13"/>
      <c r="I45" s="17" t="s">
        <v>88</v>
      </c>
      <c r="J45" s="17" t="s">
        <v>89</v>
      </c>
      <c r="K45" s="17" t="s">
        <v>184</v>
      </c>
      <c r="L45" s="17" t="s">
        <v>368</v>
      </c>
      <c r="M45" s="17" t="s">
        <v>56</v>
      </c>
      <c r="N45" s="17"/>
      <c r="O45" s="17"/>
      <c r="P45" s="17"/>
      <c r="Q45" s="17" t="s">
        <v>216</v>
      </c>
      <c r="R45" s="43" t="s">
        <v>216</v>
      </c>
      <c r="S45" s="43" t="s">
        <v>58</v>
      </c>
      <c r="T45" s="43"/>
      <c r="U45" s="17" t="s">
        <v>59</v>
      </c>
      <c r="V45" s="17"/>
      <c r="W45" s="17"/>
      <c r="X45" s="31"/>
      <c r="Y45" s="17"/>
      <c r="Z45" s="13" t="s">
        <v>99</v>
      </c>
      <c r="AA45" s="13" t="s">
        <v>78</v>
      </c>
      <c r="AB45" s="13" t="s">
        <v>369</v>
      </c>
      <c r="AC45" s="13" t="s">
        <v>370</v>
      </c>
      <c r="AD45" s="13">
        <v>11</v>
      </c>
      <c r="AE45" s="18" t="s">
        <v>371</v>
      </c>
      <c r="AF45" s="19" t="s">
        <v>372</v>
      </c>
      <c r="AG45" s="13" t="s">
        <v>67</v>
      </c>
      <c r="AH45" s="14"/>
      <c r="AI45" s="15"/>
      <c r="AJ45" s="13" t="s">
        <v>373</v>
      </c>
    </row>
    <row r="46" spans="1:36" ht="16">
      <c r="A46" s="28" t="s">
        <v>374</v>
      </c>
      <c r="B46" s="13"/>
      <c r="C46" s="12">
        <v>45685</v>
      </c>
      <c r="D46" s="50" t="s">
        <v>375</v>
      </c>
      <c r="E46" s="13" t="s">
        <v>376</v>
      </c>
      <c r="F46" s="13" t="s">
        <v>71</v>
      </c>
      <c r="G46" s="17" t="s">
        <v>51</v>
      </c>
      <c r="H46" s="13"/>
      <c r="I46" s="17" t="s">
        <v>173</v>
      </c>
      <c r="J46" s="17" t="s">
        <v>53</v>
      </c>
      <c r="K46" s="17" t="s">
        <v>54</v>
      </c>
      <c r="L46" s="17" t="s">
        <v>74</v>
      </c>
      <c r="M46" s="17" t="s">
        <v>56</v>
      </c>
      <c r="N46" s="17"/>
      <c r="O46" s="17"/>
      <c r="P46" s="17"/>
      <c r="Q46" s="17" t="s">
        <v>159</v>
      </c>
      <c r="R46" s="43" t="s">
        <v>76</v>
      </c>
      <c r="S46" s="43" t="s">
        <v>58</v>
      </c>
      <c r="T46" s="43"/>
      <c r="U46" s="17" t="s">
        <v>59</v>
      </c>
      <c r="V46" s="17"/>
      <c r="W46" s="17"/>
      <c r="X46" s="31"/>
      <c r="Y46" s="17"/>
      <c r="Z46" s="13" t="s">
        <v>377</v>
      </c>
      <c r="AA46" s="13" t="s">
        <v>78</v>
      </c>
      <c r="AB46" s="13" t="s">
        <v>160</v>
      </c>
      <c r="AC46" s="40" t="s">
        <v>378</v>
      </c>
      <c r="AD46" s="13">
        <v>9</v>
      </c>
      <c r="AE46" s="18" t="s">
        <v>379</v>
      </c>
      <c r="AF46" s="42" t="s">
        <v>380</v>
      </c>
      <c r="AG46" s="13" t="s">
        <v>67</v>
      </c>
      <c r="AH46" s="14"/>
      <c r="AI46" s="15"/>
      <c r="AJ46" s="13" t="s">
        <v>381</v>
      </c>
    </row>
    <row r="47" spans="1:36">
      <c r="A47" s="28">
        <v>2716</v>
      </c>
      <c r="B47" s="13"/>
      <c r="C47" s="31">
        <v>45685</v>
      </c>
      <c r="D47" s="13" t="s">
        <v>382</v>
      </c>
      <c r="E47" s="13" t="s">
        <v>383</v>
      </c>
      <c r="F47" s="13" t="s">
        <v>250</v>
      </c>
      <c r="G47" s="17" t="s">
        <v>51</v>
      </c>
      <c r="H47" s="13"/>
      <c r="I47" s="17" t="s">
        <v>98</v>
      </c>
      <c r="J47" s="17" t="s">
        <v>99</v>
      </c>
      <c r="K47" s="17" t="s">
        <v>184</v>
      </c>
      <c r="L47" s="17" t="s">
        <v>74</v>
      </c>
      <c r="M47" s="17" t="s">
        <v>56</v>
      </c>
      <c r="N47" s="17"/>
      <c r="O47" s="17"/>
      <c r="P47" s="17"/>
      <c r="Q47" s="17" t="s">
        <v>112</v>
      </c>
      <c r="R47" s="43" t="s">
        <v>76</v>
      </c>
      <c r="S47" s="43" t="s">
        <v>58</v>
      </c>
      <c r="T47" s="43"/>
      <c r="U47" s="17" t="s">
        <v>59</v>
      </c>
      <c r="V47" s="17"/>
      <c r="W47" s="17"/>
      <c r="X47" s="31"/>
      <c r="Y47" s="17"/>
      <c r="Z47" s="13" t="s">
        <v>99</v>
      </c>
      <c r="AA47" s="13" t="s">
        <v>61</v>
      </c>
      <c r="AB47" s="13" t="s">
        <v>384</v>
      </c>
      <c r="AC47" s="13" t="s">
        <v>385</v>
      </c>
      <c r="AD47" s="13">
        <v>135</v>
      </c>
      <c r="AE47" s="18" t="s">
        <v>386</v>
      </c>
      <c r="AF47" s="19" t="s">
        <v>387</v>
      </c>
      <c r="AG47" s="13" t="s">
        <v>67</v>
      </c>
      <c r="AH47" s="14"/>
      <c r="AI47" s="15"/>
      <c r="AJ47" s="13" t="s">
        <v>388</v>
      </c>
    </row>
    <row r="48" spans="1:36">
      <c r="A48" s="28">
        <v>2717</v>
      </c>
      <c r="B48" s="13"/>
      <c r="C48" s="12">
        <v>45685</v>
      </c>
      <c r="D48" s="13" t="s">
        <v>389</v>
      </c>
      <c r="E48" s="13" t="s">
        <v>390</v>
      </c>
      <c r="F48" s="13" t="s">
        <v>71</v>
      </c>
      <c r="G48" s="17" t="s">
        <v>51</v>
      </c>
      <c r="H48" s="13"/>
      <c r="I48" s="17"/>
      <c r="J48" s="17"/>
      <c r="K48" s="17" t="s">
        <v>54</v>
      </c>
      <c r="L48" s="17"/>
      <c r="M48" s="17" t="s">
        <v>56</v>
      </c>
      <c r="N48" s="17"/>
      <c r="O48" s="17"/>
      <c r="P48" s="17"/>
      <c r="Q48" s="17" t="s">
        <v>76</v>
      </c>
      <c r="R48" s="43" t="s">
        <v>76</v>
      </c>
      <c r="S48" s="43" t="s">
        <v>58</v>
      </c>
      <c r="T48" s="43"/>
      <c r="U48" s="17" t="s">
        <v>59</v>
      </c>
      <c r="V48" s="17"/>
      <c r="W48" s="17"/>
      <c r="X48" s="31"/>
      <c r="Y48" s="17"/>
      <c r="Z48" s="13"/>
      <c r="AA48" s="13" t="s">
        <v>78</v>
      </c>
      <c r="AB48" s="13" t="s">
        <v>79</v>
      </c>
      <c r="AC48" s="13" t="s">
        <v>391</v>
      </c>
      <c r="AD48" s="13"/>
      <c r="AE48" s="18" t="s">
        <v>392</v>
      </c>
      <c r="AF48" s="19" t="s">
        <v>393</v>
      </c>
      <c r="AG48" s="13" t="s">
        <v>67</v>
      </c>
      <c r="AH48" s="14"/>
      <c r="AI48" s="15"/>
      <c r="AJ48" s="13" t="s">
        <v>394</v>
      </c>
    </row>
    <row r="49" spans="1:36" ht="16">
      <c r="A49" s="28" t="s">
        <v>395</v>
      </c>
      <c r="B49" s="13"/>
      <c r="C49" s="12">
        <v>45685</v>
      </c>
      <c r="D49" s="13" t="s">
        <v>396</v>
      </c>
      <c r="E49" s="13" t="s">
        <v>397</v>
      </c>
      <c r="F49" s="13" t="s">
        <v>71</v>
      </c>
      <c r="G49" s="17" t="s">
        <v>51</v>
      </c>
      <c r="H49" s="13"/>
      <c r="I49" s="17" t="s">
        <v>98</v>
      </c>
      <c r="J49" s="17" t="s">
        <v>99</v>
      </c>
      <c r="K49" s="17" t="s">
        <v>184</v>
      </c>
      <c r="L49" s="17" t="s">
        <v>74</v>
      </c>
      <c r="M49" s="17" t="s">
        <v>56</v>
      </c>
      <c r="N49" s="17"/>
      <c r="O49" s="17"/>
      <c r="P49" s="17"/>
      <c r="Q49" s="17" t="s">
        <v>398</v>
      </c>
      <c r="R49" s="43" t="s">
        <v>399</v>
      </c>
      <c r="S49" s="43" t="s">
        <v>58</v>
      </c>
      <c r="T49" s="43"/>
      <c r="U49" s="17" t="s">
        <v>59</v>
      </c>
      <c r="V49" s="17"/>
      <c r="W49" s="17"/>
      <c r="X49" s="31"/>
      <c r="Y49" s="17"/>
      <c r="Z49" s="13" t="s">
        <v>400</v>
      </c>
      <c r="AA49" s="13" t="s">
        <v>78</v>
      </c>
      <c r="AB49" s="13" t="s">
        <v>79</v>
      </c>
      <c r="AC49" s="13" t="s">
        <v>401</v>
      </c>
      <c r="AD49" s="13">
        <v>26</v>
      </c>
      <c r="AE49" s="102">
        <v>624193518</v>
      </c>
      <c r="AF49" s="6" t="s">
        <v>402</v>
      </c>
      <c r="AG49" s="13" t="s">
        <v>67</v>
      </c>
      <c r="AH49" s="14"/>
      <c r="AI49" s="15"/>
      <c r="AJ49" s="13" t="s">
        <v>403</v>
      </c>
    </row>
    <row r="50" spans="1:36">
      <c r="A50" s="28">
        <v>2718</v>
      </c>
      <c r="B50" s="13"/>
      <c r="C50" s="12">
        <v>45686</v>
      </c>
      <c r="D50" s="13" t="s">
        <v>404</v>
      </c>
      <c r="E50" s="13" t="s">
        <v>405</v>
      </c>
      <c r="F50" s="13" t="s">
        <v>87</v>
      </c>
      <c r="G50" s="17" t="s">
        <v>51</v>
      </c>
      <c r="H50" s="13"/>
      <c r="I50" s="17" t="s">
        <v>88</v>
      </c>
      <c r="J50" s="17" t="s">
        <v>89</v>
      </c>
      <c r="K50" s="17" t="s">
        <v>54</v>
      </c>
      <c r="L50" s="17" t="s">
        <v>236</v>
      </c>
      <c r="M50" s="17" t="s">
        <v>56</v>
      </c>
      <c r="N50" s="17"/>
      <c r="O50" s="17"/>
      <c r="P50" s="17"/>
      <c r="Q50" s="17" t="s">
        <v>76</v>
      </c>
      <c r="R50" s="43" t="s">
        <v>76</v>
      </c>
      <c r="S50" s="43" t="s">
        <v>58</v>
      </c>
      <c r="T50" s="43"/>
      <c r="U50" s="17" t="s">
        <v>59</v>
      </c>
      <c r="V50" s="17"/>
      <c r="W50" s="17"/>
      <c r="X50" s="31"/>
      <c r="Y50" s="17"/>
      <c r="Z50" s="13" t="s">
        <v>243</v>
      </c>
      <c r="AA50" s="13" t="s">
        <v>61</v>
      </c>
      <c r="AB50" s="13" t="s">
        <v>79</v>
      </c>
      <c r="AC50" s="13" t="s">
        <v>406</v>
      </c>
      <c r="AD50" s="13"/>
      <c r="AE50" s="18" t="s">
        <v>407</v>
      </c>
      <c r="AF50" s="19" t="s">
        <v>408</v>
      </c>
      <c r="AG50" s="13" t="s">
        <v>67</v>
      </c>
      <c r="AH50" s="14"/>
      <c r="AI50" s="15"/>
      <c r="AJ50" s="13" t="s">
        <v>409</v>
      </c>
    </row>
    <row r="51" spans="1:36">
      <c r="A51" s="28">
        <v>1987</v>
      </c>
      <c r="B51" s="13" t="s">
        <v>95</v>
      </c>
      <c r="C51" s="12">
        <v>45685</v>
      </c>
      <c r="D51" s="13" t="s">
        <v>410</v>
      </c>
      <c r="E51" s="13" t="s">
        <v>411</v>
      </c>
      <c r="F51" s="13" t="s">
        <v>87</v>
      </c>
      <c r="G51" s="17" t="s">
        <v>51</v>
      </c>
      <c r="H51" s="13"/>
      <c r="I51" s="17" t="s">
        <v>98</v>
      </c>
      <c r="J51" s="17" t="s">
        <v>99</v>
      </c>
      <c r="K51" s="17" t="s">
        <v>54</v>
      </c>
      <c r="L51" s="17" t="s">
        <v>74</v>
      </c>
      <c r="M51" s="17" t="s">
        <v>90</v>
      </c>
      <c r="N51" s="17"/>
      <c r="O51" s="17"/>
      <c r="P51" s="17"/>
      <c r="Q51" s="17" t="s">
        <v>57</v>
      </c>
      <c r="R51" s="43" t="s">
        <v>76</v>
      </c>
      <c r="S51" s="43"/>
      <c r="T51" s="43"/>
      <c r="U51" s="17" t="s">
        <v>59</v>
      </c>
      <c r="V51" s="17"/>
      <c r="W51" s="17"/>
      <c r="X51" s="31"/>
      <c r="Y51" s="17"/>
      <c r="Z51" s="13" t="s">
        <v>99</v>
      </c>
      <c r="AA51" s="13" t="s">
        <v>78</v>
      </c>
      <c r="AB51" s="13" t="s">
        <v>412</v>
      </c>
      <c r="AC51" s="13">
        <v>3284</v>
      </c>
      <c r="AD51" s="13"/>
      <c r="AE51" s="18" t="s">
        <v>413</v>
      </c>
      <c r="AF51" s="19" t="s">
        <v>414</v>
      </c>
      <c r="AG51" s="13"/>
      <c r="AH51" s="14"/>
      <c r="AI51" s="15"/>
      <c r="AJ51" s="13" t="s">
        <v>415</v>
      </c>
    </row>
    <row r="52" spans="1:36">
      <c r="A52" s="28">
        <v>2719</v>
      </c>
      <c r="B52" s="13"/>
      <c r="C52" s="12">
        <v>45687</v>
      </c>
      <c r="D52" s="13" t="s">
        <v>416</v>
      </c>
      <c r="E52" s="13" t="s">
        <v>417</v>
      </c>
      <c r="F52" s="13" t="s">
        <v>71</v>
      </c>
      <c r="G52" s="17" t="s">
        <v>51</v>
      </c>
      <c r="H52" s="13"/>
      <c r="I52" s="17" t="s">
        <v>72</v>
      </c>
      <c r="J52" s="17" t="s">
        <v>53</v>
      </c>
      <c r="K52" s="17" t="s">
        <v>54</v>
      </c>
      <c r="L52" s="17" t="s">
        <v>74</v>
      </c>
      <c r="M52" s="17" t="s">
        <v>56</v>
      </c>
      <c r="N52" s="17"/>
      <c r="O52" s="17"/>
      <c r="P52" s="17"/>
      <c r="Q52" s="17" t="s">
        <v>125</v>
      </c>
      <c r="R52" s="43" t="s">
        <v>76</v>
      </c>
      <c r="S52" s="43" t="s">
        <v>58</v>
      </c>
      <c r="T52" s="43"/>
      <c r="U52" s="17" t="s">
        <v>59</v>
      </c>
      <c r="V52" s="17"/>
      <c r="W52" s="17"/>
      <c r="X52" s="31"/>
      <c r="Y52" s="17"/>
      <c r="Z52" s="13" t="s">
        <v>77</v>
      </c>
      <c r="AA52" s="13" t="s">
        <v>78</v>
      </c>
      <c r="AB52" s="49" t="s">
        <v>79</v>
      </c>
      <c r="AC52" s="49" t="s">
        <v>418</v>
      </c>
      <c r="AD52" s="13" t="s">
        <v>419</v>
      </c>
      <c r="AE52" s="18" t="s">
        <v>420</v>
      </c>
      <c r="AF52" s="6" t="s">
        <v>421</v>
      </c>
      <c r="AG52" s="13" t="s">
        <v>67</v>
      </c>
      <c r="AH52" s="14"/>
      <c r="AI52" s="15"/>
      <c r="AJ52" s="13" t="s">
        <v>284</v>
      </c>
    </row>
    <row r="53" spans="1:36">
      <c r="A53" s="28">
        <v>2720</v>
      </c>
      <c r="B53" s="13"/>
      <c r="C53" s="12">
        <v>45687</v>
      </c>
      <c r="D53" s="13" t="s">
        <v>422</v>
      </c>
      <c r="E53" s="13" t="s">
        <v>423</v>
      </c>
      <c r="F53" s="13" t="s">
        <v>87</v>
      </c>
      <c r="G53" s="17" t="s">
        <v>51</v>
      </c>
      <c r="H53" s="13"/>
      <c r="I53" s="17" t="s">
        <v>52</v>
      </c>
      <c r="J53" s="17" t="s">
        <v>53</v>
      </c>
      <c r="K53" s="17" t="s">
        <v>184</v>
      </c>
      <c r="L53" s="17" t="s">
        <v>236</v>
      </c>
      <c r="M53" s="17" t="s">
        <v>90</v>
      </c>
      <c r="N53" s="17"/>
      <c r="O53" s="17"/>
      <c r="P53" s="17"/>
      <c r="Q53" s="17"/>
      <c r="R53" s="43" t="s">
        <v>112</v>
      </c>
      <c r="S53" s="43"/>
      <c r="T53" s="43"/>
      <c r="U53" s="17" t="s">
        <v>59</v>
      </c>
      <c r="V53" s="17"/>
      <c r="W53" s="17"/>
      <c r="X53" s="31"/>
      <c r="Y53" s="17"/>
      <c r="Z53" s="13" t="s">
        <v>424</v>
      </c>
      <c r="AA53" s="47" t="s">
        <v>61</v>
      </c>
      <c r="AB53" s="34" t="s">
        <v>113</v>
      </c>
      <c r="AC53" s="34" t="s">
        <v>425</v>
      </c>
      <c r="AD53" s="48">
        <v>35</v>
      </c>
      <c r="AE53" s="18" t="s">
        <v>426</v>
      </c>
      <c r="AF53" s="19" t="s">
        <v>427</v>
      </c>
      <c r="AG53" s="13" t="s">
        <v>67</v>
      </c>
      <c r="AH53" s="14"/>
      <c r="AI53" s="15"/>
      <c r="AJ53" s="13" t="s">
        <v>428</v>
      </c>
    </row>
    <row r="54" spans="1:36" ht="16">
      <c r="A54" s="28">
        <v>2721</v>
      </c>
      <c r="B54" s="13"/>
      <c r="C54" s="12">
        <v>45687</v>
      </c>
      <c r="D54" s="49" t="s">
        <v>429</v>
      </c>
      <c r="E54" s="49" t="s">
        <v>430</v>
      </c>
      <c r="F54" s="49" t="s">
        <v>87</v>
      </c>
      <c r="G54" s="78" t="s">
        <v>51</v>
      </c>
      <c r="H54" s="49"/>
      <c r="I54" s="78" t="s">
        <v>52</v>
      </c>
      <c r="J54" s="78" t="s">
        <v>53</v>
      </c>
      <c r="K54" s="17" t="s">
        <v>54</v>
      </c>
      <c r="L54" s="17" t="s">
        <v>192</v>
      </c>
      <c r="M54" s="17" t="s">
        <v>56</v>
      </c>
      <c r="N54" s="17"/>
      <c r="O54" s="17"/>
      <c r="P54" s="17"/>
      <c r="Q54" s="17"/>
      <c r="R54" s="43" t="s">
        <v>76</v>
      </c>
      <c r="S54" s="43"/>
      <c r="T54" s="43"/>
      <c r="U54" s="17" t="s">
        <v>201</v>
      </c>
      <c r="V54" s="17"/>
      <c r="W54" s="17"/>
      <c r="X54" s="31"/>
      <c r="Y54" s="17"/>
      <c r="Z54" s="13" t="s">
        <v>424</v>
      </c>
      <c r="AA54" s="47" t="s">
        <v>61</v>
      </c>
      <c r="AB54" s="34" t="s">
        <v>113</v>
      </c>
      <c r="AC54" s="34" t="s">
        <v>425</v>
      </c>
      <c r="AD54" s="48">
        <v>35</v>
      </c>
      <c r="AE54" s="18" t="s">
        <v>431</v>
      </c>
      <c r="AF54" s="62" t="s">
        <v>432</v>
      </c>
      <c r="AG54" s="13"/>
      <c r="AH54" s="14"/>
      <c r="AI54" s="15"/>
      <c r="AJ54" s="13" t="s">
        <v>433</v>
      </c>
    </row>
    <row r="55" spans="1:36">
      <c r="A55" s="28">
        <v>2722</v>
      </c>
      <c r="B55" s="13"/>
      <c r="C55" s="58">
        <v>45687</v>
      </c>
      <c r="D55" s="34" t="s">
        <v>434</v>
      </c>
      <c r="E55" s="34" t="s">
        <v>423</v>
      </c>
      <c r="F55" s="34" t="s">
        <v>87</v>
      </c>
      <c r="G55" s="76" t="s">
        <v>51</v>
      </c>
      <c r="H55" s="34"/>
      <c r="I55" s="87" t="s">
        <v>88</v>
      </c>
      <c r="J55" s="87" t="s">
        <v>89</v>
      </c>
      <c r="K55" s="77" t="s">
        <v>184</v>
      </c>
      <c r="L55" s="17" t="s">
        <v>55</v>
      </c>
      <c r="M55" s="17" t="s">
        <v>56</v>
      </c>
      <c r="N55" s="17"/>
      <c r="O55" s="17"/>
      <c r="P55" s="17"/>
      <c r="Q55" s="17"/>
      <c r="R55" s="43" t="s">
        <v>57</v>
      </c>
      <c r="S55" s="43" t="s">
        <v>58</v>
      </c>
      <c r="T55" s="43"/>
      <c r="U55" s="17" t="s">
        <v>201</v>
      </c>
      <c r="V55" s="17"/>
      <c r="W55" s="17"/>
      <c r="X55" s="31"/>
      <c r="Y55" s="17"/>
      <c r="Z55" s="88" t="s">
        <v>424</v>
      </c>
      <c r="AA55" s="88" t="s">
        <v>61</v>
      </c>
      <c r="AB55" s="34" t="s">
        <v>113</v>
      </c>
      <c r="AC55" s="34" t="s">
        <v>425</v>
      </c>
      <c r="AD55" s="88">
        <v>35</v>
      </c>
      <c r="AE55" s="89" t="s">
        <v>431</v>
      </c>
      <c r="AF55" s="122" t="s">
        <v>435</v>
      </c>
      <c r="AG55" s="88"/>
      <c r="AH55" s="14"/>
      <c r="AI55" s="15"/>
      <c r="AJ55" s="13"/>
    </row>
    <row r="56" spans="1:36" ht="16">
      <c r="A56" s="28">
        <v>2728</v>
      </c>
      <c r="B56" s="13"/>
      <c r="C56" s="123">
        <v>45643</v>
      </c>
      <c r="D56" s="34" t="s">
        <v>436</v>
      </c>
      <c r="E56" s="34" t="s">
        <v>437</v>
      </c>
      <c r="F56" s="34" t="s">
        <v>438</v>
      </c>
      <c r="G56" s="76" t="s">
        <v>439</v>
      </c>
      <c r="H56" s="34"/>
      <c r="I56" s="87" t="s">
        <v>88</v>
      </c>
      <c r="J56" s="87" t="s">
        <v>89</v>
      </c>
      <c r="K56" s="77" t="s">
        <v>54</v>
      </c>
      <c r="L56" s="17" t="s">
        <v>74</v>
      </c>
      <c r="M56" s="17" t="s">
        <v>90</v>
      </c>
      <c r="N56" s="17" t="s">
        <v>440</v>
      </c>
      <c r="O56" s="17"/>
      <c r="P56" s="17"/>
      <c r="Q56" s="17" t="s">
        <v>330</v>
      </c>
      <c r="R56" s="43" t="s">
        <v>330</v>
      </c>
      <c r="S56" s="43" t="s">
        <v>292</v>
      </c>
      <c r="T56" s="43"/>
      <c r="U56" s="17" t="s">
        <v>59</v>
      </c>
      <c r="V56" s="17"/>
      <c r="W56" s="17"/>
      <c r="X56" s="31"/>
      <c r="Y56" s="17"/>
      <c r="Z56" s="13" t="s">
        <v>60</v>
      </c>
      <c r="AA56" s="13" t="s">
        <v>78</v>
      </c>
      <c r="AB56" s="47" t="s">
        <v>79</v>
      </c>
      <c r="AC56" s="46" t="s">
        <v>441</v>
      </c>
      <c r="AD56" s="51">
        <v>16</v>
      </c>
      <c r="AE56" s="46">
        <v>634118731</v>
      </c>
      <c r="AF56" s="62" t="s">
        <v>442</v>
      </c>
      <c r="AG56" s="48"/>
      <c r="AH56" s="14"/>
      <c r="AI56" s="15"/>
      <c r="AJ56" s="13" t="s">
        <v>443</v>
      </c>
    </row>
    <row r="57" spans="1:36" ht="64">
      <c r="A57" s="28">
        <v>2729</v>
      </c>
      <c r="B57" s="13"/>
      <c r="C57" s="123">
        <v>45643</v>
      </c>
      <c r="D57" s="34" t="s">
        <v>444</v>
      </c>
      <c r="E57" s="34" t="s">
        <v>445</v>
      </c>
      <c r="F57" s="34" t="s">
        <v>438</v>
      </c>
      <c r="G57" s="76" t="s">
        <v>51</v>
      </c>
      <c r="H57" s="34"/>
      <c r="I57" s="87" t="s">
        <v>72</v>
      </c>
      <c r="J57" s="87" t="s">
        <v>53</v>
      </c>
      <c r="K57" s="77" t="s">
        <v>184</v>
      </c>
      <c r="L57" s="17" t="s">
        <v>74</v>
      </c>
      <c r="M57" s="17" t="s">
        <v>56</v>
      </c>
      <c r="N57" s="17" t="s">
        <v>446</v>
      </c>
      <c r="O57" s="17"/>
      <c r="P57" s="17"/>
      <c r="Q57" s="17" t="s">
        <v>57</v>
      </c>
      <c r="R57" s="43" t="s">
        <v>76</v>
      </c>
      <c r="S57" s="43" t="s">
        <v>58</v>
      </c>
      <c r="T57" s="43"/>
      <c r="U57" s="17" t="s">
        <v>59</v>
      </c>
      <c r="V57" s="17"/>
      <c r="W57" s="17"/>
      <c r="X57" s="31"/>
      <c r="Y57" s="17"/>
      <c r="Z57" s="13" t="s">
        <v>447</v>
      </c>
      <c r="AA57" s="13" t="s">
        <v>78</v>
      </c>
      <c r="AB57" s="47" t="s">
        <v>79</v>
      </c>
      <c r="AC57" s="46" t="s">
        <v>448</v>
      </c>
      <c r="AD57" s="51">
        <v>177</v>
      </c>
      <c r="AE57" s="46">
        <v>648561982</v>
      </c>
      <c r="AF57" s="62" t="s">
        <v>449</v>
      </c>
      <c r="AG57" s="48" t="s">
        <v>83</v>
      </c>
      <c r="AH57" s="14"/>
      <c r="AI57" s="15"/>
      <c r="AJ57" s="70" t="s">
        <v>450</v>
      </c>
    </row>
    <row r="58" spans="1:36" ht="16">
      <c r="A58" s="28">
        <v>2730</v>
      </c>
      <c r="B58" s="13"/>
      <c r="C58" s="123">
        <v>45644</v>
      </c>
      <c r="D58" s="59" t="s">
        <v>451</v>
      </c>
      <c r="E58" s="59" t="s">
        <v>452</v>
      </c>
      <c r="F58" s="34" t="s">
        <v>438</v>
      </c>
      <c r="G58" s="76" t="s">
        <v>439</v>
      </c>
      <c r="H58" s="34"/>
      <c r="I58" s="87" t="s">
        <v>173</v>
      </c>
      <c r="J58" s="87" t="s">
        <v>53</v>
      </c>
      <c r="K58" s="77" t="s">
        <v>184</v>
      </c>
      <c r="L58" s="17" t="s">
        <v>74</v>
      </c>
      <c r="M58" s="17" t="s">
        <v>90</v>
      </c>
      <c r="N58" s="17" t="s">
        <v>440</v>
      </c>
      <c r="O58" s="17"/>
      <c r="P58" s="17"/>
      <c r="Q58" s="17" t="s">
        <v>453</v>
      </c>
      <c r="R58" s="43" t="s">
        <v>453</v>
      </c>
      <c r="S58" s="43" t="s">
        <v>292</v>
      </c>
      <c r="T58" s="43"/>
      <c r="U58" s="17" t="s">
        <v>59</v>
      </c>
      <c r="V58" s="17"/>
      <c r="W58" s="17"/>
      <c r="X58" s="31"/>
      <c r="Y58" s="17"/>
      <c r="Z58" s="13" t="s">
        <v>454</v>
      </c>
      <c r="AA58" s="13" t="s">
        <v>78</v>
      </c>
      <c r="AB58" s="47" t="s">
        <v>79</v>
      </c>
      <c r="AC58" s="59" t="s">
        <v>455</v>
      </c>
      <c r="AD58" s="51"/>
      <c r="AE58" s="59">
        <v>630061222</v>
      </c>
      <c r="AF58" s="62" t="s">
        <v>456</v>
      </c>
      <c r="AG58" s="48" t="s">
        <v>67</v>
      </c>
      <c r="AH58" s="14"/>
      <c r="AI58" s="15"/>
      <c r="AJ58" s="13" t="s">
        <v>457</v>
      </c>
    </row>
    <row r="59" spans="1:36">
      <c r="A59" s="28">
        <v>2731</v>
      </c>
      <c r="B59" s="13"/>
      <c r="C59" s="123">
        <v>45639</v>
      </c>
      <c r="D59" s="34" t="s">
        <v>458</v>
      </c>
      <c r="E59" s="34" t="s">
        <v>459</v>
      </c>
      <c r="F59" s="34" t="s">
        <v>438</v>
      </c>
      <c r="G59" s="76" t="s">
        <v>51</v>
      </c>
      <c r="H59" s="34"/>
      <c r="I59" s="87" t="s">
        <v>72</v>
      </c>
      <c r="J59" s="87" t="s">
        <v>53</v>
      </c>
      <c r="K59" s="77" t="s">
        <v>54</v>
      </c>
      <c r="L59" s="17" t="s">
        <v>55</v>
      </c>
      <c r="M59" s="17" t="s">
        <v>56</v>
      </c>
      <c r="N59" s="17" t="s">
        <v>460</v>
      </c>
      <c r="O59" s="17"/>
      <c r="P59" s="17"/>
      <c r="Q59" s="17" t="s">
        <v>57</v>
      </c>
      <c r="R59" s="43" t="s">
        <v>76</v>
      </c>
      <c r="S59" s="43" t="s">
        <v>58</v>
      </c>
      <c r="T59" s="43"/>
      <c r="U59" s="17" t="s">
        <v>59</v>
      </c>
      <c r="V59" s="17"/>
      <c r="W59" s="17"/>
      <c r="X59" s="31"/>
      <c r="Y59" s="17"/>
      <c r="Z59" s="13" t="s">
        <v>461</v>
      </c>
      <c r="AA59" s="13" t="s">
        <v>78</v>
      </c>
      <c r="AB59" s="13" t="s">
        <v>462</v>
      </c>
      <c r="AC59" s="49" t="s">
        <v>463</v>
      </c>
      <c r="AD59" s="13">
        <v>38</v>
      </c>
      <c r="AE59" s="52" t="s">
        <v>464</v>
      </c>
      <c r="AF59" s="54" t="s">
        <v>465</v>
      </c>
      <c r="AG59" s="13" t="s">
        <v>67</v>
      </c>
      <c r="AH59" s="14"/>
      <c r="AI59" s="15"/>
      <c r="AJ59" s="13" t="s">
        <v>466</v>
      </c>
    </row>
    <row r="60" spans="1:36">
      <c r="A60" s="28">
        <v>2732</v>
      </c>
      <c r="B60" s="13"/>
      <c r="C60" s="123">
        <v>45654</v>
      </c>
      <c r="D60" t="s">
        <v>467</v>
      </c>
      <c r="E60" s="34" t="s">
        <v>468</v>
      </c>
      <c r="F60" s="34" t="s">
        <v>438</v>
      </c>
      <c r="G60" s="76" t="s">
        <v>51</v>
      </c>
      <c r="H60" s="34"/>
      <c r="I60" s="87" t="s">
        <v>183</v>
      </c>
      <c r="J60" s="87" t="s">
        <v>53</v>
      </c>
      <c r="K60" s="77" t="s">
        <v>54</v>
      </c>
      <c r="L60" s="17" t="s">
        <v>55</v>
      </c>
      <c r="M60" s="17" t="s">
        <v>90</v>
      </c>
      <c r="N60" s="17"/>
      <c r="O60" s="17"/>
      <c r="P60" s="17"/>
      <c r="Q60" s="17" t="s">
        <v>57</v>
      </c>
      <c r="R60" s="43" t="s">
        <v>57</v>
      </c>
      <c r="S60" s="43" t="s">
        <v>58</v>
      </c>
      <c r="T60" s="43"/>
      <c r="U60" s="17" t="s">
        <v>59</v>
      </c>
      <c r="V60" s="17"/>
      <c r="W60" s="17"/>
      <c r="X60" s="31"/>
      <c r="Y60" s="17"/>
      <c r="Z60" s="13" t="s">
        <v>469</v>
      </c>
      <c r="AA60" s="13" t="s">
        <v>78</v>
      </c>
      <c r="AB60" s="47" t="s">
        <v>462</v>
      </c>
      <c r="AC60" s="34" t="s">
        <v>470</v>
      </c>
      <c r="AD60" s="51">
        <v>750</v>
      </c>
      <c r="AE60">
        <v>649283400</v>
      </c>
      <c r="AF60" s="66" t="s">
        <v>471</v>
      </c>
      <c r="AG60" s="48" t="s">
        <v>472</v>
      </c>
      <c r="AH60" s="14"/>
      <c r="AI60" s="15"/>
      <c r="AJ60" s="13" t="s">
        <v>473</v>
      </c>
    </row>
    <row r="61" spans="1:36">
      <c r="A61" s="28">
        <v>2733</v>
      </c>
      <c r="B61" s="13"/>
      <c r="C61" s="123">
        <v>45655</v>
      </c>
      <c r="D61" s="34" t="s">
        <v>474</v>
      </c>
      <c r="E61" s="49" t="s">
        <v>475</v>
      </c>
      <c r="F61" s="34" t="s">
        <v>438</v>
      </c>
      <c r="G61" s="76" t="s">
        <v>51</v>
      </c>
      <c r="H61" s="34"/>
      <c r="I61" s="87" t="s">
        <v>88</v>
      </c>
      <c r="J61" s="87" t="s">
        <v>89</v>
      </c>
      <c r="K61" s="77" t="s">
        <v>184</v>
      </c>
      <c r="L61" s="17" t="s">
        <v>55</v>
      </c>
      <c r="M61" s="17" t="s">
        <v>56</v>
      </c>
      <c r="N61" s="17"/>
      <c r="O61" s="17"/>
      <c r="P61" s="17"/>
      <c r="Q61" s="17" t="s">
        <v>57</v>
      </c>
      <c r="R61" s="43" t="s">
        <v>101</v>
      </c>
      <c r="S61" s="43" t="s">
        <v>58</v>
      </c>
      <c r="T61" s="43"/>
      <c r="U61" s="17" t="s">
        <v>59</v>
      </c>
      <c r="V61" s="17"/>
      <c r="W61" s="17"/>
      <c r="X61" s="31"/>
      <c r="Y61" s="17"/>
      <c r="Z61" s="13" t="s">
        <v>60</v>
      </c>
      <c r="AA61" s="13" t="s">
        <v>78</v>
      </c>
      <c r="AB61" s="13" t="s">
        <v>462</v>
      </c>
      <c r="AC61" s="57" t="s">
        <v>476</v>
      </c>
      <c r="AD61" s="13" t="s">
        <v>477</v>
      </c>
      <c r="AE61">
        <v>643193641</v>
      </c>
      <c r="AF61" t="s">
        <v>478</v>
      </c>
      <c r="AG61" s="13" t="s">
        <v>479</v>
      </c>
      <c r="AH61" s="14"/>
      <c r="AI61" s="15"/>
      <c r="AJ61" s="13" t="s">
        <v>480</v>
      </c>
    </row>
    <row r="62" spans="1:36">
      <c r="A62" s="28">
        <v>2734</v>
      </c>
      <c r="B62" s="13"/>
      <c r="C62" s="58">
        <v>45672</v>
      </c>
      <c r="D62" s="34" t="s">
        <v>481</v>
      </c>
      <c r="E62" s="34" t="s">
        <v>482</v>
      </c>
      <c r="F62" s="34" t="s">
        <v>438</v>
      </c>
      <c r="G62" s="76" t="s">
        <v>51</v>
      </c>
      <c r="H62" s="34"/>
      <c r="I62" s="87" t="s">
        <v>88</v>
      </c>
      <c r="J62" s="87" t="s">
        <v>53</v>
      </c>
      <c r="K62" s="77" t="s">
        <v>54</v>
      </c>
      <c r="L62" s="17" t="s">
        <v>74</v>
      </c>
      <c r="M62" s="17" t="s">
        <v>56</v>
      </c>
      <c r="N62" s="17" t="s">
        <v>460</v>
      </c>
      <c r="O62" s="17"/>
      <c r="P62" s="17"/>
      <c r="Q62" s="17" t="s">
        <v>76</v>
      </c>
      <c r="R62" s="43" t="s">
        <v>76</v>
      </c>
      <c r="S62" s="43" t="s">
        <v>58</v>
      </c>
      <c r="T62" s="43"/>
      <c r="U62" s="17" t="s">
        <v>59</v>
      </c>
      <c r="V62" s="17"/>
      <c r="W62" s="17"/>
      <c r="X62" s="31"/>
      <c r="Y62" s="17"/>
      <c r="Z62" s="13" t="s">
        <v>483</v>
      </c>
      <c r="AA62" s="13" t="s">
        <v>78</v>
      </c>
      <c r="AB62" s="13" t="s">
        <v>462</v>
      </c>
      <c r="AC62" s="39" t="s">
        <v>484</v>
      </c>
      <c r="AD62" s="13">
        <v>14</v>
      </c>
      <c r="AE62" s="18" t="s">
        <v>485</v>
      </c>
      <c r="AF62" s="19" t="s">
        <v>486</v>
      </c>
      <c r="AG62" s="13" t="s">
        <v>83</v>
      </c>
      <c r="AH62" s="14"/>
      <c r="AI62" s="15"/>
      <c r="AJ62" s="13" t="s">
        <v>487</v>
      </c>
    </row>
    <row r="63" spans="1:36" ht="16">
      <c r="A63" s="28">
        <v>2735</v>
      </c>
      <c r="B63" s="13"/>
      <c r="C63" s="58">
        <v>45668</v>
      </c>
      <c r="D63" s="34" t="s">
        <v>488</v>
      </c>
      <c r="E63" s="34" t="s">
        <v>489</v>
      </c>
      <c r="F63" s="34" t="s">
        <v>438</v>
      </c>
      <c r="G63" s="76" t="s">
        <v>51</v>
      </c>
      <c r="H63" s="34"/>
      <c r="I63" s="87" t="s">
        <v>72</v>
      </c>
      <c r="J63" s="87" t="s">
        <v>53</v>
      </c>
      <c r="K63" s="77" t="s">
        <v>184</v>
      </c>
      <c r="L63" s="17" t="s">
        <v>55</v>
      </c>
      <c r="M63" s="17" t="s">
        <v>56</v>
      </c>
      <c r="N63" s="17" t="s">
        <v>460</v>
      </c>
      <c r="O63" s="17"/>
      <c r="P63" s="17"/>
      <c r="Q63" s="17" t="s">
        <v>57</v>
      </c>
      <c r="R63" s="43" t="s">
        <v>76</v>
      </c>
      <c r="S63" s="43" t="s">
        <v>58</v>
      </c>
      <c r="T63" s="43"/>
      <c r="U63" s="17" t="s">
        <v>201</v>
      </c>
      <c r="V63" s="17"/>
      <c r="W63" s="17"/>
      <c r="X63" s="31"/>
      <c r="Y63" s="17"/>
      <c r="Z63" s="13" t="s">
        <v>490</v>
      </c>
      <c r="AA63" s="13" t="s">
        <v>78</v>
      </c>
      <c r="AB63" s="13" t="s">
        <v>462</v>
      </c>
      <c r="AC63" s="44" t="s">
        <v>491</v>
      </c>
      <c r="AD63" s="13">
        <v>139</v>
      </c>
      <c r="AE63" s="129">
        <v>620799681</v>
      </c>
      <c r="AF63" s="6" t="s">
        <v>492</v>
      </c>
      <c r="AG63" s="13" t="s">
        <v>479</v>
      </c>
      <c r="AH63" s="14"/>
      <c r="AI63" s="15"/>
      <c r="AJ63" s="13" t="s">
        <v>493</v>
      </c>
    </row>
    <row r="64" spans="1:36">
      <c r="A64" s="28">
        <v>2736</v>
      </c>
      <c r="B64" s="13"/>
      <c r="C64" s="80">
        <v>45673</v>
      </c>
      <c r="D64" s="96" t="s">
        <v>494</v>
      </c>
      <c r="E64" s="34" t="s">
        <v>495</v>
      </c>
      <c r="F64" s="34" t="s">
        <v>438</v>
      </c>
      <c r="G64" s="76" t="s">
        <v>51</v>
      </c>
      <c r="H64" s="34"/>
      <c r="I64" s="87" t="s">
        <v>72</v>
      </c>
      <c r="J64" s="87" t="s">
        <v>53</v>
      </c>
      <c r="K64" s="77" t="s">
        <v>184</v>
      </c>
      <c r="L64" s="17" t="s">
        <v>55</v>
      </c>
      <c r="M64" s="17" t="s">
        <v>56</v>
      </c>
      <c r="N64" s="17"/>
      <c r="O64" s="17"/>
      <c r="P64" s="17"/>
      <c r="Q64" s="17" t="s">
        <v>57</v>
      </c>
      <c r="R64" s="43" t="s">
        <v>57</v>
      </c>
      <c r="S64" s="43" t="s">
        <v>58</v>
      </c>
      <c r="T64" s="43"/>
      <c r="U64" s="17" t="s">
        <v>59</v>
      </c>
      <c r="V64" s="17"/>
      <c r="W64" s="17"/>
      <c r="X64" s="31"/>
      <c r="Y64" s="17"/>
      <c r="Z64" s="13" t="s">
        <v>91</v>
      </c>
      <c r="AA64" s="13" t="s">
        <v>78</v>
      </c>
      <c r="AB64" s="13" t="s">
        <v>462</v>
      </c>
      <c r="AC64" s="130" t="s">
        <v>496</v>
      </c>
      <c r="AD64" s="13"/>
      <c r="AE64" s="130">
        <v>627409093</v>
      </c>
      <c r="AF64" s="6" t="s">
        <v>497</v>
      </c>
      <c r="AG64" s="13" t="s">
        <v>83</v>
      </c>
      <c r="AH64" s="14"/>
      <c r="AI64" s="15"/>
      <c r="AJ64" s="13" t="s">
        <v>498</v>
      </c>
    </row>
    <row r="65" spans="1:36">
      <c r="A65" s="28">
        <v>2737</v>
      </c>
      <c r="B65" s="13"/>
      <c r="C65" s="80">
        <v>45673</v>
      </c>
      <c r="D65" s="34" t="s">
        <v>499</v>
      </c>
      <c r="E65" s="34" t="s">
        <v>500</v>
      </c>
      <c r="F65" s="34" t="s">
        <v>438</v>
      </c>
      <c r="G65" s="76" t="s">
        <v>51</v>
      </c>
      <c r="H65" s="34"/>
      <c r="I65" s="87" t="s">
        <v>98</v>
      </c>
      <c r="J65" s="87" t="s">
        <v>99</v>
      </c>
      <c r="K65" s="77" t="s">
        <v>184</v>
      </c>
      <c r="L65" s="17" t="s">
        <v>236</v>
      </c>
      <c r="M65" s="17" t="s">
        <v>56</v>
      </c>
      <c r="N65" s="17" t="s">
        <v>501</v>
      </c>
      <c r="O65" s="17"/>
      <c r="P65" s="17"/>
      <c r="Q65" s="17" t="s">
        <v>57</v>
      </c>
      <c r="R65" s="43" t="s">
        <v>399</v>
      </c>
      <c r="S65" s="43" t="s">
        <v>58</v>
      </c>
      <c r="T65" s="43"/>
      <c r="U65" s="17" t="s">
        <v>59</v>
      </c>
      <c r="V65" s="17"/>
      <c r="W65" s="17"/>
      <c r="X65" s="31"/>
      <c r="Y65" s="17"/>
      <c r="Z65" s="13" t="s">
        <v>91</v>
      </c>
      <c r="AA65" s="13" t="s">
        <v>78</v>
      </c>
      <c r="AB65" s="13" t="s">
        <v>462</v>
      </c>
      <c r="AC65" s="130" t="s">
        <v>502</v>
      </c>
      <c r="AD65" s="13"/>
      <c r="AE65" s="130">
        <v>633664334</v>
      </c>
      <c r="AF65" s="6" t="s">
        <v>503</v>
      </c>
      <c r="AG65" s="13" t="s">
        <v>479</v>
      </c>
      <c r="AH65" s="14"/>
      <c r="AI65" s="15"/>
      <c r="AJ65" t="s">
        <v>504</v>
      </c>
    </row>
    <row r="66" spans="1:36">
      <c r="A66" s="28">
        <v>2738</v>
      </c>
      <c r="B66" s="13"/>
      <c r="C66" s="58">
        <v>45682</v>
      </c>
      <c r="D66" s="34"/>
      <c r="E66" s="34" t="s">
        <v>505</v>
      </c>
      <c r="F66" s="34" t="s">
        <v>438</v>
      </c>
      <c r="G66" s="76" t="s">
        <v>51</v>
      </c>
      <c r="H66" s="34"/>
      <c r="I66" s="84"/>
      <c r="J66" s="84"/>
      <c r="K66" s="81" t="s">
        <v>54</v>
      </c>
      <c r="L66" s="16" t="s">
        <v>74</v>
      </c>
      <c r="M66" s="17" t="s">
        <v>56</v>
      </c>
      <c r="N66" s="17" t="s">
        <v>446</v>
      </c>
      <c r="O66" s="17"/>
      <c r="P66" s="17"/>
      <c r="Q66" s="16" t="s">
        <v>57</v>
      </c>
      <c r="R66" s="43" t="s">
        <v>76</v>
      </c>
      <c r="S66" s="43" t="s">
        <v>58</v>
      </c>
      <c r="T66" s="43"/>
      <c r="U66" s="17" t="s">
        <v>59</v>
      </c>
      <c r="V66" s="17"/>
      <c r="W66" s="17"/>
      <c r="X66" s="31"/>
      <c r="Y66" s="17"/>
      <c r="Z66" s="13" t="s">
        <v>91</v>
      </c>
      <c r="AA66" s="13" t="s">
        <v>78</v>
      </c>
      <c r="AB66" s="13" t="s">
        <v>462</v>
      </c>
      <c r="AC66" s="130" t="s">
        <v>506</v>
      </c>
      <c r="AD66" s="13"/>
      <c r="AE66" s="130">
        <v>621991227</v>
      </c>
      <c r="AF66" s="6" t="s">
        <v>507</v>
      </c>
      <c r="AG66" s="13"/>
      <c r="AH66" s="13"/>
      <c r="AI66" s="15"/>
      <c r="AJ66" s="13"/>
    </row>
    <row r="67" spans="1:36">
      <c r="A67" s="28">
        <v>2739</v>
      </c>
      <c r="B67" s="13"/>
      <c r="C67" s="58">
        <v>45671</v>
      </c>
      <c r="D67" s="34" t="s">
        <v>508</v>
      </c>
      <c r="E67" s="34" t="s">
        <v>509</v>
      </c>
      <c r="F67" s="34" t="s">
        <v>438</v>
      </c>
      <c r="G67" s="76" t="s">
        <v>51</v>
      </c>
      <c r="H67" s="34"/>
      <c r="I67" s="84" t="s">
        <v>52</v>
      </c>
      <c r="J67" s="84" t="s">
        <v>53</v>
      </c>
      <c r="K67" s="81" t="s">
        <v>184</v>
      </c>
      <c r="L67" s="16" t="s">
        <v>55</v>
      </c>
      <c r="M67" s="16" t="s">
        <v>110</v>
      </c>
      <c r="N67" s="16" t="s">
        <v>501</v>
      </c>
      <c r="O67" s="16"/>
      <c r="P67" s="16"/>
      <c r="Q67" s="16" t="s">
        <v>112</v>
      </c>
      <c r="R67" s="43" t="s">
        <v>399</v>
      </c>
      <c r="S67" s="43" t="s">
        <v>58</v>
      </c>
      <c r="T67" s="43"/>
      <c r="U67" s="17" t="s">
        <v>59</v>
      </c>
      <c r="V67" s="17"/>
      <c r="W67" s="17"/>
      <c r="X67" s="31"/>
      <c r="Y67" s="17"/>
      <c r="Z67" s="13" t="s">
        <v>102</v>
      </c>
      <c r="AA67" s="13" t="s">
        <v>78</v>
      </c>
      <c r="AB67" s="13" t="s">
        <v>62</v>
      </c>
      <c r="AC67" s="13" t="s">
        <v>510</v>
      </c>
      <c r="AD67" s="13"/>
      <c r="AE67" s="18" t="s">
        <v>511</v>
      </c>
      <c r="AF67" s="19" t="s">
        <v>512</v>
      </c>
      <c r="AG67" s="13" t="s">
        <v>67</v>
      </c>
      <c r="AH67" s="14"/>
      <c r="AI67" s="15"/>
      <c r="AJ67" s="13" t="s">
        <v>513</v>
      </c>
    </row>
    <row r="68" spans="1:36">
      <c r="A68" s="28">
        <v>2740</v>
      </c>
      <c r="B68" s="13"/>
      <c r="C68" s="58">
        <v>45686</v>
      </c>
      <c r="D68" s="34" t="s">
        <v>514</v>
      </c>
      <c r="E68" s="34" t="s">
        <v>515</v>
      </c>
      <c r="F68" s="34" t="s">
        <v>438</v>
      </c>
      <c r="G68" s="76" t="s">
        <v>51</v>
      </c>
      <c r="H68" s="34"/>
      <c r="I68" s="84" t="s">
        <v>98</v>
      </c>
      <c r="J68" s="84" t="s">
        <v>99</v>
      </c>
      <c r="K68" s="81" t="s">
        <v>54</v>
      </c>
      <c r="L68" s="16" t="s">
        <v>100</v>
      </c>
      <c r="M68" s="16" t="s">
        <v>90</v>
      </c>
      <c r="N68" s="16" t="s">
        <v>440</v>
      </c>
      <c r="O68" s="16"/>
      <c r="P68" s="16"/>
      <c r="Q68" s="16" t="s">
        <v>57</v>
      </c>
      <c r="R68" s="43" t="s">
        <v>101</v>
      </c>
      <c r="S68" s="43" t="s">
        <v>58</v>
      </c>
      <c r="T68" s="43"/>
      <c r="U68" s="17" t="s">
        <v>59</v>
      </c>
      <c r="V68" s="17"/>
      <c r="W68" s="17"/>
      <c r="X68" s="31"/>
      <c r="Y68" s="17"/>
      <c r="Z68" s="13" t="s">
        <v>102</v>
      </c>
      <c r="AA68" s="13" t="s">
        <v>78</v>
      </c>
      <c r="AB68" s="13" t="s">
        <v>462</v>
      </c>
      <c r="AC68" s="13" t="s">
        <v>516</v>
      </c>
      <c r="AD68" s="13"/>
      <c r="AE68" s="18" t="s">
        <v>517</v>
      </c>
      <c r="AF68" s="19" t="s">
        <v>518</v>
      </c>
      <c r="AG68" s="13"/>
      <c r="AH68" s="14"/>
      <c r="AI68" s="15"/>
      <c r="AJ68" s="13" t="s">
        <v>519</v>
      </c>
    </row>
    <row r="69" spans="1:36">
      <c r="A69" s="28">
        <v>2741</v>
      </c>
      <c r="B69" s="13"/>
      <c r="C69" s="58">
        <v>45670</v>
      </c>
      <c r="D69" s="34" t="s">
        <v>520</v>
      </c>
      <c r="E69" s="34" t="s">
        <v>521</v>
      </c>
      <c r="F69" s="34" t="s">
        <v>438</v>
      </c>
      <c r="G69" s="76" t="s">
        <v>51</v>
      </c>
      <c r="H69" s="34"/>
      <c r="I69" s="84" t="s">
        <v>173</v>
      </c>
      <c r="J69" s="84" t="s">
        <v>53</v>
      </c>
      <c r="K69" s="81" t="s">
        <v>54</v>
      </c>
      <c r="L69" s="16" t="s">
        <v>100</v>
      </c>
      <c r="M69" s="16" t="s">
        <v>110</v>
      </c>
      <c r="N69" s="16" t="s">
        <v>501</v>
      </c>
      <c r="O69" s="16"/>
      <c r="P69" s="16"/>
      <c r="Q69" s="16" t="s">
        <v>76</v>
      </c>
      <c r="R69" s="43" t="s">
        <v>57</v>
      </c>
      <c r="S69" s="43" t="s">
        <v>58</v>
      </c>
      <c r="T69" s="43"/>
      <c r="U69" s="17" t="s">
        <v>59</v>
      </c>
      <c r="V69" s="17"/>
      <c r="W69" s="17"/>
      <c r="X69" s="31"/>
      <c r="Y69" s="17"/>
      <c r="Z69" s="13" t="s">
        <v>243</v>
      </c>
      <c r="AA69" s="13" t="s">
        <v>61</v>
      </c>
      <c r="AB69" s="13" t="s">
        <v>462</v>
      </c>
      <c r="AC69" s="113" t="s">
        <v>522</v>
      </c>
      <c r="AD69" s="13"/>
      <c r="AE69" s="52" t="s">
        <v>523</v>
      </c>
      <c r="AF69" s="19" t="s">
        <v>524</v>
      </c>
      <c r="AG69" s="13"/>
      <c r="AH69" s="14"/>
      <c r="AI69" s="15"/>
      <c r="AJ69" s="13" t="s">
        <v>525</v>
      </c>
    </row>
    <row r="70" spans="1:36" ht="16">
      <c r="A70" s="28">
        <v>2742</v>
      </c>
      <c r="B70" s="13"/>
      <c r="C70" s="58">
        <v>45670</v>
      </c>
      <c r="D70" s="34" t="s">
        <v>526</v>
      </c>
      <c r="E70" s="34" t="s">
        <v>527</v>
      </c>
      <c r="F70" s="34" t="s">
        <v>438</v>
      </c>
      <c r="G70" s="76" t="s">
        <v>51</v>
      </c>
      <c r="H70" s="34"/>
      <c r="I70" s="84" t="s">
        <v>72</v>
      </c>
      <c r="J70" s="84" t="s">
        <v>53</v>
      </c>
      <c r="K70" s="81" t="s">
        <v>184</v>
      </c>
      <c r="L70" s="16" t="s">
        <v>100</v>
      </c>
      <c r="M70" s="16" t="s">
        <v>56</v>
      </c>
      <c r="N70" s="16" t="s">
        <v>460</v>
      </c>
      <c r="O70" s="16"/>
      <c r="P70" s="16"/>
      <c r="Q70" s="16" t="s">
        <v>57</v>
      </c>
      <c r="R70" s="43" t="s">
        <v>57</v>
      </c>
      <c r="S70" s="43" t="s">
        <v>58</v>
      </c>
      <c r="T70" s="43"/>
      <c r="U70" s="17" t="s">
        <v>59</v>
      </c>
      <c r="V70" s="17"/>
      <c r="W70" s="17"/>
      <c r="X70" s="31"/>
      <c r="Y70" s="17"/>
      <c r="Z70" s="13" t="s">
        <v>528</v>
      </c>
      <c r="AA70" s="13" t="s">
        <v>61</v>
      </c>
      <c r="AB70" s="13" t="s">
        <v>462</v>
      </c>
      <c r="AC70" s="44" t="s">
        <v>529</v>
      </c>
      <c r="AD70" s="47"/>
      <c r="AE70" s="105">
        <v>610807450</v>
      </c>
      <c r="AF70" s="106" t="s">
        <v>530</v>
      </c>
      <c r="AG70" s="13"/>
      <c r="AH70" s="14"/>
      <c r="AI70" s="15"/>
      <c r="AJ70" s="13" t="s">
        <v>531</v>
      </c>
    </row>
    <row r="71" spans="1:36">
      <c r="A71" s="28">
        <v>2743</v>
      </c>
      <c r="B71" s="13"/>
      <c r="C71" s="58">
        <v>45674</v>
      </c>
      <c r="D71" s="34" t="s">
        <v>532</v>
      </c>
      <c r="E71" s="34" t="s">
        <v>533</v>
      </c>
      <c r="F71" s="34" t="s">
        <v>438</v>
      </c>
      <c r="G71" s="76" t="s">
        <v>51</v>
      </c>
      <c r="H71" s="34"/>
      <c r="I71" s="84" t="s">
        <v>72</v>
      </c>
      <c r="J71" s="84" t="s">
        <v>53</v>
      </c>
      <c r="K71" s="81" t="s">
        <v>54</v>
      </c>
      <c r="L71" s="16" t="s">
        <v>236</v>
      </c>
      <c r="M71" s="16" t="s">
        <v>110</v>
      </c>
      <c r="N71" s="16"/>
      <c r="O71" s="16"/>
      <c r="P71" s="16"/>
      <c r="Q71" s="16" t="s">
        <v>57</v>
      </c>
      <c r="R71" s="43" t="s">
        <v>57</v>
      </c>
      <c r="S71" s="43" t="s">
        <v>58</v>
      </c>
      <c r="T71" s="43"/>
      <c r="U71" s="17" t="s">
        <v>201</v>
      </c>
      <c r="V71" s="17"/>
      <c r="W71" s="17"/>
      <c r="X71" s="31"/>
      <c r="Y71" s="17"/>
      <c r="Z71" s="13" t="s">
        <v>243</v>
      </c>
      <c r="AA71" s="13" t="s">
        <v>61</v>
      </c>
      <c r="AB71" s="13" t="s">
        <v>462</v>
      </c>
      <c r="AC71" s="44"/>
      <c r="AD71" s="13"/>
      <c r="AE71" s="53" t="s">
        <v>534</v>
      </c>
      <c r="AF71" s="19" t="s">
        <v>535</v>
      </c>
      <c r="AG71" s="13" t="s">
        <v>472</v>
      </c>
      <c r="AH71" s="14"/>
      <c r="AI71" s="15"/>
      <c r="AJ71" s="13" t="s">
        <v>536</v>
      </c>
    </row>
    <row r="72" spans="1:36">
      <c r="A72" s="28">
        <v>2744</v>
      </c>
      <c r="B72" s="13"/>
      <c r="C72" s="58">
        <v>45666</v>
      </c>
      <c r="D72" s="34" t="s">
        <v>537</v>
      </c>
      <c r="E72" s="34" t="s">
        <v>538</v>
      </c>
      <c r="F72" s="34" t="s">
        <v>438</v>
      </c>
      <c r="G72" s="76" t="s">
        <v>51</v>
      </c>
      <c r="H72" s="34"/>
      <c r="I72" s="84" t="s">
        <v>52</v>
      </c>
      <c r="J72" s="84" t="s">
        <v>53</v>
      </c>
      <c r="K72" s="81" t="s">
        <v>184</v>
      </c>
      <c r="L72" s="16" t="s">
        <v>100</v>
      </c>
      <c r="M72" s="16" t="s">
        <v>90</v>
      </c>
      <c r="N72" s="16"/>
      <c r="O72" s="16"/>
      <c r="P72" s="16"/>
      <c r="Q72" s="16" t="s">
        <v>111</v>
      </c>
      <c r="R72" s="43" t="s">
        <v>112</v>
      </c>
      <c r="S72" s="43" t="s">
        <v>58</v>
      </c>
      <c r="T72" s="43"/>
      <c r="U72" s="17" t="s">
        <v>201</v>
      </c>
      <c r="V72" s="17"/>
      <c r="W72" s="17"/>
      <c r="X72" s="31"/>
      <c r="Y72" s="17"/>
      <c r="Z72" s="13" t="s">
        <v>539</v>
      </c>
      <c r="AA72" s="13" t="s">
        <v>61</v>
      </c>
      <c r="AB72" s="13" t="s">
        <v>462</v>
      </c>
      <c r="AC72" s="13"/>
      <c r="AD72" s="13"/>
      <c r="AE72" s="18" t="s">
        <v>540</v>
      </c>
      <c r="AF72" t="s">
        <v>541</v>
      </c>
      <c r="AG72" s="13" t="s">
        <v>67</v>
      </c>
      <c r="AH72" s="14"/>
      <c r="AI72" s="15"/>
      <c r="AJ72" s="13" t="s">
        <v>542</v>
      </c>
    </row>
    <row r="73" spans="1:36">
      <c r="A73" s="28">
        <v>2745</v>
      </c>
      <c r="B73" s="13"/>
      <c r="C73" s="58">
        <v>45664</v>
      </c>
      <c r="D73" s="34" t="s">
        <v>543</v>
      </c>
      <c r="E73" s="34" t="s">
        <v>544</v>
      </c>
      <c r="F73" s="34" t="s">
        <v>438</v>
      </c>
      <c r="G73" s="91"/>
      <c r="H73" s="34"/>
      <c r="I73" s="84" t="s">
        <v>72</v>
      </c>
      <c r="J73" s="84" t="s">
        <v>53</v>
      </c>
      <c r="K73" s="81" t="s">
        <v>184</v>
      </c>
      <c r="L73" s="16" t="s">
        <v>236</v>
      </c>
      <c r="M73" s="16" t="s">
        <v>110</v>
      </c>
      <c r="N73" s="16" t="s">
        <v>460</v>
      </c>
      <c r="O73" s="16"/>
      <c r="P73" s="16"/>
      <c r="Q73" s="16" t="s">
        <v>399</v>
      </c>
      <c r="R73" s="43" t="s">
        <v>545</v>
      </c>
      <c r="S73" s="43" t="s">
        <v>58</v>
      </c>
      <c r="T73" s="43"/>
      <c r="U73" s="17" t="s">
        <v>59</v>
      </c>
      <c r="V73" s="17"/>
      <c r="W73" s="17"/>
      <c r="X73" s="31"/>
      <c r="Y73" s="17"/>
      <c r="Z73" s="13" t="s">
        <v>546</v>
      </c>
      <c r="AA73" s="13" t="s">
        <v>78</v>
      </c>
      <c r="AB73" s="13" t="s">
        <v>462</v>
      </c>
      <c r="AC73" s="13" t="s">
        <v>547</v>
      </c>
      <c r="AD73" s="13">
        <v>124</v>
      </c>
      <c r="AE73" t="s">
        <v>548</v>
      </c>
      <c r="AF73" t="s">
        <v>549</v>
      </c>
      <c r="AG73" s="13" t="s">
        <v>67</v>
      </c>
      <c r="AH73" s="14"/>
      <c r="AI73" s="15"/>
      <c r="AJ73" t="s">
        <v>550</v>
      </c>
    </row>
    <row r="74" spans="1:36" ht="16">
      <c r="A74" s="28">
        <v>2746</v>
      </c>
      <c r="B74" s="13"/>
      <c r="C74" s="58">
        <v>45692</v>
      </c>
      <c r="D74" s="34" t="s">
        <v>551</v>
      </c>
      <c r="E74" s="34" t="s">
        <v>552</v>
      </c>
      <c r="F74" s="34" t="s">
        <v>71</v>
      </c>
      <c r="G74" s="92" t="s">
        <v>51</v>
      </c>
      <c r="H74" s="34"/>
      <c r="I74" s="84" t="s">
        <v>98</v>
      </c>
      <c r="J74" s="84" t="s">
        <v>99</v>
      </c>
      <c r="K74" s="81" t="s">
        <v>54</v>
      </c>
      <c r="L74" s="16" t="s">
        <v>236</v>
      </c>
      <c r="M74" s="16" t="s">
        <v>56</v>
      </c>
      <c r="N74" s="16"/>
      <c r="O74" s="16"/>
      <c r="P74" s="16"/>
      <c r="Q74" s="16" t="s">
        <v>57</v>
      </c>
      <c r="R74" s="43" t="s">
        <v>75</v>
      </c>
      <c r="S74" s="43" t="s">
        <v>58</v>
      </c>
      <c r="T74" s="43"/>
      <c r="U74" s="17" t="s">
        <v>59</v>
      </c>
      <c r="V74" s="17"/>
      <c r="W74" s="17"/>
      <c r="X74" s="31"/>
      <c r="Y74" s="17"/>
      <c r="Z74" s="13" t="s">
        <v>553</v>
      </c>
      <c r="AA74" s="13" t="s">
        <v>61</v>
      </c>
      <c r="AB74" s="13" t="s">
        <v>79</v>
      </c>
      <c r="AC74" s="44" t="s">
        <v>554</v>
      </c>
      <c r="AD74" s="13">
        <v>76</v>
      </c>
      <c r="AE74" s="69" t="s">
        <v>555</v>
      </c>
      <c r="AF74" s="6" t="s">
        <v>556</v>
      </c>
      <c r="AG74" s="13" t="s">
        <v>67</v>
      </c>
      <c r="AH74" s="14"/>
      <c r="AI74" s="15"/>
      <c r="AJ74" s="13" t="s">
        <v>557</v>
      </c>
    </row>
    <row r="75" spans="1:36" ht="16">
      <c r="A75" s="28">
        <v>2746</v>
      </c>
      <c r="B75" s="13"/>
      <c r="C75" s="12">
        <v>45692</v>
      </c>
      <c r="D75" s="50" t="s">
        <v>558</v>
      </c>
      <c r="E75" s="50" t="s">
        <v>559</v>
      </c>
      <c r="F75" s="83" t="s">
        <v>71</v>
      </c>
      <c r="G75" s="87" t="s">
        <v>51</v>
      </c>
      <c r="H75" s="90"/>
      <c r="I75" s="84" t="s">
        <v>72</v>
      </c>
      <c r="J75" s="84" t="s">
        <v>53</v>
      </c>
      <c r="K75" s="81" t="s">
        <v>184</v>
      </c>
      <c r="L75" s="16" t="s">
        <v>74</v>
      </c>
      <c r="M75" s="16" t="s">
        <v>56</v>
      </c>
      <c r="N75" s="16"/>
      <c r="O75" s="16"/>
      <c r="P75" s="16"/>
      <c r="Q75" s="16" t="s">
        <v>560</v>
      </c>
      <c r="R75" s="43" t="s">
        <v>453</v>
      </c>
      <c r="S75" s="43" t="s">
        <v>58</v>
      </c>
      <c r="T75" s="43"/>
      <c r="U75" s="17" t="s">
        <v>59</v>
      </c>
      <c r="V75" s="17"/>
      <c r="W75" s="17"/>
      <c r="X75" s="31"/>
      <c r="Y75" s="17"/>
      <c r="Z75" s="13" t="s">
        <v>561</v>
      </c>
      <c r="AA75" s="13" t="s">
        <v>61</v>
      </c>
      <c r="AB75" s="13" t="s">
        <v>79</v>
      </c>
      <c r="AC75" s="13" t="s">
        <v>562</v>
      </c>
      <c r="AD75" s="13"/>
      <c r="AE75" s="18" t="s">
        <v>563</v>
      </c>
      <c r="AF75" s="62" t="s">
        <v>564</v>
      </c>
      <c r="AG75" s="13" t="s">
        <v>67</v>
      </c>
      <c r="AH75" s="14"/>
      <c r="AI75" s="15"/>
      <c r="AJ75" s="13" t="s">
        <v>565</v>
      </c>
    </row>
    <row r="76" spans="1:36">
      <c r="A76" s="28">
        <v>2747</v>
      </c>
      <c r="B76" s="13"/>
      <c r="C76" s="12">
        <v>45692</v>
      </c>
      <c r="D76" s="13" t="s">
        <v>566</v>
      </c>
      <c r="E76" s="13" t="s">
        <v>567</v>
      </c>
      <c r="F76" s="13" t="s">
        <v>71</v>
      </c>
      <c r="G76" s="79" t="s">
        <v>51</v>
      </c>
      <c r="H76" s="47"/>
      <c r="I76" s="84" t="s">
        <v>72</v>
      </c>
      <c r="J76" s="84" t="s">
        <v>53</v>
      </c>
      <c r="K76" s="81" t="s">
        <v>54</v>
      </c>
      <c r="L76" s="16" t="s">
        <v>74</v>
      </c>
      <c r="M76" s="16" t="s">
        <v>110</v>
      </c>
      <c r="N76" s="16"/>
      <c r="O76" s="16"/>
      <c r="P76" s="16"/>
      <c r="Q76" s="16" t="s">
        <v>112</v>
      </c>
      <c r="R76" s="43" t="s">
        <v>76</v>
      </c>
      <c r="S76" s="43" t="s">
        <v>58</v>
      </c>
      <c r="T76" s="43"/>
      <c r="U76" s="17" t="s">
        <v>59</v>
      </c>
      <c r="V76" s="17"/>
      <c r="W76" s="17"/>
      <c r="X76" s="31"/>
      <c r="Y76" s="17"/>
      <c r="Z76" s="13" t="s">
        <v>561</v>
      </c>
      <c r="AA76" s="13" t="s">
        <v>78</v>
      </c>
      <c r="AB76" s="13" t="s">
        <v>79</v>
      </c>
      <c r="AC76" s="13" t="s">
        <v>568</v>
      </c>
      <c r="AD76" s="13" t="s">
        <v>569</v>
      </c>
      <c r="AE76" s="18" t="s">
        <v>570</v>
      </c>
      <c r="AF76" s="19" t="s">
        <v>571</v>
      </c>
      <c r="AG76" s="13" t="s">
        <v>67</v>
      </c>
      <c r="AH76" s="14"/>
      <c r="AI76" s="15"/>
      <c r="AJ76" s="13" t="s">
        <v>572</v>
      </c>
    </row>
    <row r="77" spans="1:36">
      <c r="A77" s="28">
        <v>2748</v>
      </c>
      <c r="B77" s="13"/>
      <c r="C77" s="12">
        <v>45692</v>
      </c>
      <c r="D77" s="13" t="s">
        <v>573</v>
      </c>
      <c r="E77" s="13" t="s">
        <v>574</v>
      </c>
      <c r="F77" s="13" t="s">
        <v>71</v>
      </c>
      <c r="G77" s="17" t="s">
        <v>51</v>
      </c>
      <c r="H77" s="47"/>
      <c r="I77" s="84" t="s">
        <v>72</v>
      </c>
      <c r="J77" s="84" t="s">
        <v>53</v>
      </c>
      <c r="K77" s="81" t="s">
        <v>54</v>
      </c>
      <c r="L77" s="16" t="s">
        <v>100</v>
      </c>
      <c r="M77" s="16" t="s">
        <v>110</v>
      </c>
      <c r="N77" s="16"/>
      <c r="O77" s="16"/>
      <c r="P77" s="16"/>
      <c r="Q77" s="16" t="s">
        <v>76</v>
      </c>
      <c r="R77" s="43" t="s">
        <v>76</v>
      </c>
      <c r="S77" s="43" t="s">
        <v>58</v>
      </c>
      <c r="T77" s="43"/>
      <c r="U77" s="17" t="s">
        <v>59</v>
      </c>
      <c r="V77" s="17"/>
      <c r="W77" s="17"/>
      <c r="X77" s="31"/>
      <c r="Y77" s="17"/>
      <c r="Z77" s="13" t="s">
        <v>561</v>
      </c>
      <c r="AA77" s="13" t="s">
        <v>78</v>
      </c>
      <c r="AB77" s="13" t="s">
        <v>79</v>
      </c>
      <c r="AC77" s="13" t="s">
        <v>575</v>
      </c>
      <c r="AD77" s="13">
        <v>61</v>
      </c>
      <c r="AE77" s="65" t="s">
        <v>576</v>
      </c>
      <c r="AF77" s="66" t="s">
        <v>577</v>
      </c>
      <c r="AG77" s="13" t="s">
        <v>67</v>
      </c>
      <c r="AH77" s="14"/>
      <c r="AI77" s="15"/>
      <c r="AJ77" s="13" t="s">
        <v>578</v>
      </c>
    </row>
    <row r="78" spans="1:36">
      <c r="A78" s="28">
        <v>2749</v>
      </c>
      <c r="B78" s="13"/>
      <c r="C78" s="12">
        <v>45692</v>
      </c>
      <c r="D78" s="13" t="s">
        <v>579</v>
      </c>
      <c r="E78" s="13" t="s">
        <v>580</v>
      </c>
      <c r="F78" s="13" t="s">
        <v>71</v>
      </c>
      <c r="G78" s="17" t="s">
        <v>51</v>
      </c>
      <c r="H78" s="47"/>
      <c r="I78" s="84" t="s">
        <v>72</v>
      </c>
      <c r="J78" s="84" t="s">
        <v>53</v>
      </c>
      <c r="K78" s="81" t="s">
        <v>184</v>
      </c>
      <c r="L78" s="16" t="s">
        <v>74</v>
      </c>
      <c r="M78" s="16" t="s">
        <v>56</v>
      </c>
      <c r="N78" s="16"/>
      <c r="O78" s="16"/>
      <c r="P78" s="16"/>
      <c r="Q78" s="16" t="s">
        <v>125</v>
      </c>
      <c r="R78" s="43" t="s">
        <v>76</v>
      </c>
      <c r="S78" s="43" t="s">
        <v>58</v>
      </c>
      <c r="T78" s="43"/>
      <c r="U78" s="17" t="s">
        <v>59</v>
      </c>
      <c r="V78" s="17"/>
      <c r="W78" s="17"/>
      <c r="X78" s="31"/>
      <c r="Y78" s="17"/>
      <c r="Z78" s="13" t="s">
        <v>561</v>
      </c>
      <c r="AA78" s="13" t="s">
        <v>78</v>
      </c>
      <c r="AB78" s="13" t="s">
        <v>79</v>
      </c>
      <c r="AC78" s="13" t="s">
        <v>581</v>
      </c>
      <c r="AD78" s="13" t="s">
        <v>582</v>
      </c>
      <c r="AE78" s="64" t="s">
        <v>583</v>
      </c>
      <c r="AF78" s="6" t="s">
        <v>584</v>
      </c>
      <c r="AG78" s="13" t="s">
        <v>67</v>
      </c>
      <c r="AH78" s="14"/>
      <c r="AI78" s="15"/>
      <c r="AJ78" s="13" t="s">
        <v>585</v>
      </c>
    </row>
    <row r="79" spans="1:36" ht="16">
      <c r="A79" s="28">
        <v>2750</v>
      </c>
      <c r="B79" s="13"/>
      <c r="C79" s="120">
        <v>45638</v>
      </c>
      <c r="D79" s="13" t="s">
        <v>586</v>
      </c>
      <c r="E79" s="13" t="s">
        <v>587</v>
      </c>
      <c r="F79" s="13" t="s">
        <v>321</v>
      </c>
      <c r="G79" s="17" t="s">
        <v>51</v>
      </c>
      <c r="H79" s="47"/>
      <c r="I79" s="84" t="s">
        <v>52</v>
      </c>
      <c r="J79" s="84"/>
      <c r="K79" s="81" t="s">
        <v>54</v>
      </c>
      <c r="L79" s="16" t="s">
        <v>74</v>
      </c>
      <c r="M79" s="16" t="s">
        <v>56</v>
      </c>
      <c r="N79" s="16" t="s">
        <v>460</v>
      </c>
      <c r="O79" s="12">
        <v>45716</v>
      </c>
      <c r="P79" s="12">
        <v>45989</v>
      </c>
      <c r="Q79" s="16" t="s">
        <v>76</v>
      </c>
      <c r="R79" s="43" t="s">
        <v>76</v>
      </c>
      <c r="S79" s="43" t="s">
        <v>58</v>
      </c>
      <c r="T79" s="43"/>
      <c r="U79" s="17" t="s">
        <v>59</v>
      </c>
      <c r="V79" s="17"/>
      <c r="W79" s="17"/>
      <c r="X79" s="31"/>
      <c r="Y79" s="17"/>
      <c r="Z79" s="13" t="s">
        <v>60</v>
      </c>
      <c r="AA79" s="13" t="s">
        <v>78</v>
      </c>
      <c r="AB79" s="13" t="s">
        <v>79</v>
      </c>
      <c r="AC79" s="13" t="s">
        <v>588</v>
      </c>
      <c r="AD79" s="13">
        <v>226</v>
      </c>
      <c r="AE79" s="44" t="s">
        <v>589</v>
      </c>
      <c r="AF79" s="75" t="s">
        <v>590</v>
      </c>
      <c r="AG79" s="13" t="s">
        <v>67</v>
      </c>
      <c r="AH79" s="14"/>
      <c r="AI79" s="15"/>
      <c r="AJ79" s="13" t="s">
        <v>591</v>
      </c>
    </row>
    <row r="80" spans="1:36">
      <c r="A80" s="28">
        <v>2751</v>
      </c>
      <c r="B80" s="13"/>
      <c r="C80" s="12">
        <v>45693</v>
      </c>
      <c r="D80" s="13" t="s">
        <v>592</v>
      </c>
      <c r="E80" s="13" t="s">
        <v>593</v>
      </c>
      <c r="F80" s="13" t="s">
        <v>71</v>
      </c>
      <c r="G80" s="17" t="s">
        <v>51</v>
      </c>
      <c r="H80" s="13"/>
      <c r="I80" s="16" t="s">
        <v>72</v>
      </c>
      <c r="J80" s="16" t="s">
        <v>53</v>
      </c>
      <c r="K80" s="16" t="s">
        <v>54</v>
      </c>
      <c r="L80" s="16" t="s">
        <v>74</v>
      </c>
      <c r="M80" s="16" t="s">
        <v>56</v>
      </c>
      <c r="N80" s="16"/>
      <c r="O80" s="16"/>
      <c r="P80" s="16"/>
      <c r="Q80" s="16" t="s">
        <v>330</v>
      </c>
      <c r="R80" s="43" t="s">
        <v>76</v>
      </c>
      <c r="S80" s="43" t="s">
        <v>58</v>
      </c>
      <c r="T80" s="43"/>
      <c r="U80" s="17" t="s">
        <v>59</v>
      </c>
      <c r="V80" s="17"/>
      <c r="W80" s="17"/>
      <c r="X80" s="17"/>
      <c r="Y80" s="17"/>
      <c r="Z80" s="13" t="s">
        <v>594</v>
      </c>
      <c r="AA80" s="13" t="s">
        <v>78</v>
      </c>
      <c r="AB80" s="18" t="s">
        <v>79</v>
      </c>
      <c r="AC80" t="s">
        <v>595</v>
      </c>
      <c r="AD80" s="13" t="s">
        <v>596</v>
      </c>
      <c r="AE80" s="14">
        <v>623522556</v>
      </c>
      <c r="AF80" s="19" t="s">
        <v>597</v>
      </c>
      <c r="AG80" s="13" t="s">
        <v>67</v>
      </c>
      <c r="AH80"/>
      <c r="AI80"/>
      <c r="AJ80" t="s">
        <v>598</v>
      </c>
    </row>
    <row r="81" spans="1:36">
      <c r="A81" s="28">
        <v>2752</v>
      </c>
      <c r="B81" s="13"/>
      <c r="C81" s="12">
        <v>45693</v>
      </c>
      <c r="D81" s="13" t="s">
        <v>599</v>
      </c>
      <c r="E81" s="13" t="s">
        <v>600</v>
      </c>
      <c r="F81" s="13" t="s">
        <v>71</v>
      </c>
      <c r="G81" s="17" t="s">
        <v>51</v>
      </c>
      <c r="H81" s="47"/>
      <c r="I81" s="84" t="s">
        <v>72</v>
      </c>
      <c r="J81" s="84" t="s">
        <v>53</v>
      </c>
      <c r="K81" s="81" t="s">
        <v>54</v>
      </c>
      <c r="L81" s="16" t="s">
        <v>55</v>
      </c>
      <c r="M81" s="16" t="s">
        <v>110</v>
      </c>
      <c r="N81" s="16"/>
      <c r="O81" s="16"/>
      <c r="P81" s="16"/>
      <c r="Q81" s="16" t="s">
        <v>125</v>
      </c>
      <c r="R81" s="43" t="s">
        <v>76</v>
      </c>
      <c r="S81" s="43" t="s">
        <v>58</v>
      </c>
      <c r="T81" s="43"/>
      <c r="U81" s="17" t="s">
        <v>59</v>
      </c>
      <c r="V81" s="17"/>
      <c r="W81" s="17"/>
      <c r="X81" s="31"/>
      <c r="Y81" s="17"/>
      <c r="Z81" s="13" t="s">
        <v>594</v>
      </c>
      <c r="AA81" s="13" t="s">
        <v>78</v>
      </c>
      <c r="AB81" s="13" t="s">
        <v>79</v>
      </c>
      <c r="AC81" s="13" t="s">
        <v>601</v>
      </c>
      <c r="AD81" s="13" t="s">
        <v>602</v>
      </c>
      <c r="AE81" s="18" t="s">
        <v>603</v>
      </c>
      <c r="AF81" s="19" t="s">
        <v>604</v>
      </c>
      <c r="AG81" s="93" t="s">
        <v>67</v>
      </c>
      <c r="AH81" s="14"/>
      <c r="AI81" s="15"/>
      <c r="AJ81" s="13" t="s">
        <v>598</v>
      </c>
    </row>
    <row r="82" spans="1:36" ht="16">
      <c r="A82" s="28">
        <v>2753</v>
      </c>
      <c r="B82" s="13"/>
      <c r="C82" s="12">
        <v>45693</v>
      </c>
      <c r="D82" s="13" t="s">
        <v>605</v>
      </c>
      <c r="E82" s="13" t="s">
        <v>606</v>
      </c>
      <c r="F82" s="13" t="s">
        <v>71</v>
      </c>
      <c r="G82" s="17" t="s">
        <v>51</v>
      </c>
      <c r="H82" s="47"/>
      <c r="I82" s="87" t="s">
        <v>72</v>
      </c>
      <c r="J82" s="87" t="s">
        <v>53</v>
      </c>
      <c r="K82" s="77" t="s">
        <v>54</v>
      </c>
      <c r="L82" s="17" t="s">
        <v>74</v>
      </c>
      <c r="M82" s="17" t="s">
        <v>56</v>
      </c>
      <c r="N82" s="17"/>
      <c r="O82" s="17"/>
      <c r="P82" s="17"/>
      <c r="Q82" s="17" t="s">
        <v>75</v>
      </c>
      <c r="R82" s="43" t="s">
        <v>76</v>
      </c>
      <c r="S82" s="43" t="s">
        <v>58</v>
      </c>
      <c r="T82" s="43"/>
      <c r="U82" s="16" t="s">
        <v>59</v>
      </c>
      <c r="V82" s="16"/>
      <c r="W82" s="16"/>
      <c r="X82" s="12"/>
      <c r="Y82" s="17"/>
      <c r="Z82" s="13" t="s">
        <v>561</v>
      </c>
      <c r="AA82" s="13" t="s">
        <v>78</v>
      </c>
      <c r="AB82" t="s">
        <v>79</v>
      </c>
      <c r="AC82" s="13" t="s">
        <v>607</v>
      </c>
      <c r="AD82" s="13" t="s">
        <v>608</v>
      </c>
      <c r="AE82" s="44" t="s">
        <v>609</v>
      </c>
      <c r="AF82" s="75" t="s">
        <v>610</v>
      </c>
      <c r="AG82" s="13" t="s">
        <v>67</v>
      </c>
      <c r="AH82" s="14"/>
      <c r="AI82" s="15"/>
      <c r="AJ82" s="13" t="s">
        <v>611</v>
      </c>
    </row>
    <row r="83" spans="1:36">
      <c r="A83" s="28" t="s">
        <v>612</v>
      </c>
      <c r="B83" s="13"/>
      <c r="C83" s="12">
        <v>45679</v>
      </c>
      <c r="D83" s="13" t="s">
        <v>613</v>
      </c>
      <c r="E83" s="13" t="s">
        <v>614</v>
      </c>
      <c r="F83" s="13" t="s">
        <v>71</v>
      </c>
      <c r="G83" s="17" t="s">
        <v>51</v>
      </c>
      <c r="H83" s="47"/>
      <c r="I83" s="84" t="s">
        <v>72</v>
      </c>
      <c r="J83" s="84" t="s">
        <v>53</v>
      </c>
      <c r="K83" s="81" t="s">
        <v>54</v>
      </c>
      <c r="L83" s="30" t="s">
        <v>74</v>
      </c>
      <c r="M83" s="16" t="s">
        <v>56</v>
      </c>
      <c r="N83" s="16"/>
      <c r="O83" s="16"/>
      <c r="P83" s="16"/>
      <c r="Q83" s="16" t="s">
        <v>75</v>
      </c>
      <c r="R83" s="43" t="s">
        <v>615</v>
      </c>
      <c r="S83" s="43" t="s">
        <v>58</v>
      </c>
      <c r="T83" s="43"/>
      <c r="U83" s="17" t="s">
        <v>59</v>
      </c>
      <c r="V83" s="17"/>
      <c r="W83" s="17"/>
      <c r="X83" s="31"/>
      <c r="Y83" s="17"/>
      <c r="Z83" s="13" t="s">
        <v>243</v>
      </c>
      <c r="AA83" s="13" t="s">
        <v>78</v>
      </c>
      <c r="AB83" s="13" t="s">
        <v>79</v>
      </c>
      <c r="AC83" s="13" t="s">
        <v>616</v>
      </c>
      <c r="AD83" s="13" t="s">
        <v>617</v>
      </c>
      <c r="AE83" s="18" t="s">
        <v>618</v>
      </c>
      <c r="AF83" s="19" t="s">
        <v>619</v>
      </c>
      <c r="AG83" s="13" t="s">
        <v>67</v>
      </c>
      <c r="AH83" s="14"/>
      <c r="AI83" s="15"/>
      <c r="AJ83" s="13" t="s">
        <v>620</v>
      </c>
    </row>
    <row r="84" spans="1:36">
      <c r="A84" s="28">
        <v>2754</v>
      </c>
      <c r="B84" s="13"/>
      <c r="C84" s="12">
        <v>45693</v>
      </c>
      <c r="D84" s="13" t="s">
        <v>621</v>
      </c>
      <c r="E84" s="13" t="s">
        <v>622</v>
      </c>
      <c r="F84" s="13" t="s">
        <v>71</v>
      </c>
      <c r="G84" s="17" t="s">
        <v>51</v>
      </c>
      <c r="H84" s="47"/>
      <c r="I84" s="84" t="s">
        <v>88</v>
      </c>
      <c r="J84" s="84" t="s">
        <v>89</v>
      </c>
      <c r="K84" s="81" t="s">
        <v>184</v>
      </c>
      <c r="L84" s="16"/>
      <c r="M84" s="16"/>
      <c r="N84" s="16"/>
      <c r="O84" s="16"/>
      <c r="P84" s="16"/>
      <c r="Q84" s="16" t="s">
        <v>75</v>
      </c>
      <c r="R84" s="43" t="s">
        <v>112</v>
      </c>
      <c r="S84" s="43" t="s">
        <v>58</v>
      </c>
      <c r="T84" s="43"/>
      <c r="U84" s="17" t="s">
        <v>201</v>
      </c>
      <c r="V84" s="17"/>
      <c r="W84" s="17"/>
      <c r="X84" s="31"/>
      <c r="Y84" s="17"/>
      <c r="Z84" s="13" t="s">
        <v>243</v>
      </c>
      <c r="AA84" s="13" t="s">
        <v>61</v>
      </c>
      <c r="AB84" s="13" t="s">
        <v>79</v>
      </c>
      <c r="AC84" s="13"/>
      <c r="AD84" s="13"/>
      <c r="AE84" s="18" t="s">
        <v>623</v>
      </c>
      <c r="AF84" s="19" t="s">
        <v>624</v>
      </c>
      <c r="AG84" s="13" t="s">
        <v>67</v>
      </c>
      <c r="AH84" s="14" t="s">
        <v>625</v>
      </c>
      <c r="AI84" s="15"/>
      <c r="AJ84" s="13" t="s">
        <v>626</v>
      </c>
    </row>
    <row r="85" spans="1:36">
      <c r="A85" s="28">
        <v>2755</v>
      </c>
      <c r="B85" s="13"/>
      <c r="C85" s="12">
        <v>45694</v>
      </c>
      <c r="D85" s="13" t="s">
        <v>627</v>
      </c>
      <c r="E85" s="13" t="s">
        <v>628</v>
      </c>
      <c r="F85" s="13" t="s">
        <v>71</v>
      </c>
      <c r="G85" s="17" t="s">
        <v>51</v>
      </c>
      <c r="H85" s="47"/>
      <c r="I85" s="84" t="s">
        <v>72</v>
      </c>
      <c r="J85" s="84" t="s">
        <v>53</v>
      </c>
      <c r="K85" s="81" t="s">
        <v>54</v>
      </c>
      <c r="L85" s="16" t="s">
        <v>55</v>
      </c>
      <c r="M85" s="16" t="s">
        <v>56</v>
      </c>
      <c r="N85" s="16"/>
      <c r="O85" s="16"/>
      <c r="P85" s="16"/>
      <c r="Q85" s="16" t="s">
        <v>76</v>
      </c>
      <c r="R85" s="43" t="s">
        <v>76</v>
      </c>
      <c r="S85" s="43" t="s">
        <v>58</v>
      </c>
      <c r="T85" s="43"/>
      <c r="U85" s="17" t="s">
        <v>59</v>
      </c>
      <c r="V85" s="17"/>
      <c r="W85" s="17"/>
      <c r="X85" s="31"/>
      <c r="Y85" s="17"/>
      <c r="Z85" s="13" t="s">
        <v>561</v>
      </c>
      <c r="AA85" s="13" t="s">
        <v>78</v>
      </c>
      <c r="AB85" s="13" t="s">
        <v>79</v>
      </c>
      <c r="AC85" s="13" t="s">
        <v>629</v>
      </c>
      <c r="AD85" s="13" t="s">
        <v>630</v>
      </c>
      <c r="AE85" s="18" t="s">
        <v>631</v>
      </c>
      <c r="AF85" s="19" t="s">
        <v>632</v>
      </c>
      <c r="AG85" s="13" t="s">
        <v>67</v>
      </c>
      <c r="AH85" s="14"/>
      <c r="AI85" s="15"/>
      <c r="AJ85" s="13" t="s">
        <v>611</v>
      </c>
    </row>
    <row r="86" spans="1:36">
      <c r="A86" s="28" t="s">
        <v>633</v>
      </c>
      <c r="B86" s="13"/>
      <c r="C86" s="120">
        <v>45600</v>
      </c>
      <c r="D86" s="13" t="s">
        <v>634</v>
      </c>
      <c r="E86" s="13" t="s">
        <v>635</v>
      </c>
      <c r="F86" s="13" t="s">
        <v>250</v>
      </c>
      <c r="G86" s="17" t="s">
        <v>51</v>
      </c>
      <c r="H86" s="47"/>
      <c r="I86" s="84" t="s">
        <v>98</v>
      </c>
      <c r="J86" s="84" t="s">
        <v>99</v>
      </c>
      <c r="K86" s="81" t="s">
        <v>54</v>
      </c>
      <c r="L86" s="16" t="s">
        <v>74</v>
      </c>
      <c r="M86" s="16" t="s">
        <v>56</v>
      </c>
      <c r="N86" s="16"/>
      <c r="O86" s="16"/>
      <c r="P86" s="16"/>
      <c r="Q86" s="16" t="s">
        <v>75</v>
      </c>
      <c r="R86" s="43" t="s">
        <v>76</v>
      </c>
      <c r="S86" s="43" t="s">
        <v>58</v>
      </c>
      <c r="T86" s="43"/>
      <c r="U86" s="17" t="s">
        <v>59</v>
      </c>
      <c r="V86" s="17"/>
      <c r="W86" s="17"/>
      <c r="X86" s="31"/>
      <c r="Y86" s="17"/>
      <c r="Z86" s="67" t="s">
        <v>636</v>
      </c>
      <c r="AA86" s="13" t="s">
        <v>78</v>
      </c>
      <c r="AB86" s="13" t="s">
        <v>637</v>
      </c>
      <c r="AC86" s="13" t="s">
        <v>638</v>
      </c>
      <c r="AD86" s="13">
        <v>35</v>
      </c>
      <c r="AE86" s="18" t="s">
        <v>639</v>
      </c>
      <c r="AF86" s="19" t="s">
        <v>640</v>
      </c>
      <c r="AG86" s="13" t="s">
        <v>67</v>
      </c>
      <c r="AH86" s="14"/>
      <c r="AI86" s="15"/>
      <c r="AJ86" s="13" t="s">
        <v>641</v>
      </c>
    </row>
    <row r="87" spans="1:36" ht="16">
      <c r="A87" s="28">
        <v>2756</v>
      </c>
      <c r="B87" s="13"/>
      <c r="C87" s="12">
        <v>45687</v>
      </c>
      <c r="D87" s="13" t="s">
        <v>642</v>
      </c>
      <c r="E87" s="13" t="s">
        <v>643</v>
      </c>
      <c r="F87" s="13" t="s">
        <v>50</v>
      </c>
      <c r="G87" s="17" t="s">
        <v>51</v>
      </c>
      <c r="H87" s="47"/>
      <c r="I87" s="84" t="s">
        <v>183</v>
      </c>
      <c r="J87" s="84" t="s">
        <v>53</v>
      </c>
      <c r="K87" s="81" t="s">
        <v>184</v>
      </c>
      <c r="L87" s="16" t="s">
        <v>192</v>
      </c>
      <c r="M87" s="16" t="s">
        <v>110</v>
      </c>
      <c r="N87" s="16"/>
      <c r="O87" s="16"/>
      <c r="P87" s="16"/>
      <c r="Q87" s="16" t="s">
        <v>57</v>
      </c>
      <c r="R87" s="126" t="s">
        <v>216</v>
      </c>
      <c r="S87" s="43" t="s">
        <v>58</v>
      </c>
      <c r="T87" s="43"/>
      <c r="U87" s="17" t="s">
        <v>201</v>
      </c>
      <c r="V87" s="17" t="s">
        <v>183</v>
      </c>
      <c r="W87" s="17" t="s">
        <v>53</v>
      </c>
      <c r="X87" s="31"/>
      <c r="Y87" s="17"/>
      <c r="Z87" s="13" t="s">
        <v>644</v>
      </c>
      <c r="AA87" s="13" t="s">
        <v>78</v>
      </c>
      <c r="AB87" s="13" t="s">
        <v>79</v>
      </c>
      <c r="AC87" s="13" t="s">
        <v>645</v>
      </c>
      <c r="AD87" s="13"/>
      <c r="AE87" s="127">
        <v>618283457</v>
      </c>
      <c r="AF87" s="6" t="s">
        <v>646</v>
      </c>
      <c r="AG87" s="13" t="s">
        <v>67</v>
      </c>
      <c r="AH87" s="14"/>
      <c r="AI87" s="15"/>
      <c r="AJ87" s="13" t="s">
        <v>647</v>
      </c>
    </row>
    <row r="88" spans="1:36">
      <c r="A88" s="28">
        <v>2757</v>
      </c>
      <c r="B88" s="13"/>
      <c r="C88" s="12">
        <v>45687</v>
      </c>
      <c r="D88" s="13" t="s">
        <v>648</v>
      </c>
      <c r="E88" s="13" t="s">
        <v>649</v>
      </c>
      <c r="F88" s="13" t="s">
        <v>50</v>
      </c>
      <c r="G88" s="17" t="s">
        <v>51</v>
      </c>
      <c r="H88" s="47"/>
      <c r="I88" s="94" t="s">
        <v>183</v>
      </c>
      <c r="J88" s="94" t="s">
        <v>53</v>
      </c>
      <c r="K88" s="81" t="s">
        <v>184</v>
      </c>
      <c r="L88" s="16" t="s">
        <v>236</v>
      </c>
      <c r="M88" s="16" t="s">
        <v>110</v>
      </c>
      <c r="N88" s="16"/>
      <c r="O88" s="16"/>
      <c r="P88" s="16"/>
      <c r="Q88" s="16" t="s">
        <v>57</v>
      </c>
      <c r="R88" s="43" t="s">
        <v>57</v>
      </c>
      <c r="S88" s="43" t="s">
        <v>58</v>
      </c>
      <c r="T88" s="43"/>
      <c r="U88" s="17" t="s">
        <v>59</v>
      </c>
      <c r="V88" s="17" t="s">
        <v>183</v>
      </c>
      <c r="W88" s="17" t="s">
        <v>53</v>
      </c>
      <c r="X88" s="31"/>
      <c r="Y88" s="17"/>
      <c r="Z88" s="13" t="s">
        <v>644</v>
      </c>
      <c r="AA88" s="13" t="s">
        <v>78</v>
      </c>
      <c r="AB88" s="13" t="s">
        <v>79</v>
      </c>
      <c r="AC88" s="13" t="s">
        <v>650</v>
      </c>
      <c r="AD88" s="13">
        <v>26</v>
      </c>
      <c r="AE88" s="127">
        <v>639630989</v>
      </c>
      <c r="AF88" s="6" t="s">
        <v>651</v>
      </c>
      <c r="AG88" s="13" t="s">
        <v>67</v>
      </c>
      <c r="AH88" s="14"/>
      <c r="AI88" s="15"/>
      <c r="AJ88" s="13" t="s">
        <v>647</v>
      </c>
    </row>
    <row r="89" spans="1:36" ht="16">
      <c r="A89" s="28">
        <v>2758</v>
      </c>
      <c r="B89" s="13"/>
      <c r="C89" s="12">
        <v>45687</v>
      </c>
      <c r="D89" s="13" t="s">
        <v>652</v>
      </c>
      <c r="E89" s="13" t="s">
        <v>653</v>
      </c>
      <c r="F89" s="13" t="s">
        <v>50</v>
      </c>
      <c r="G89" s="17" t="s">
        <v>51</v>
      </c>
      <c r="H89" s="13"/>
      <c r="I89" s="82" t="s">
        <v>183</v>
      </c>
      <c r="J89" s="82" t="s">
        <v>53</v>
      </c>
      <c r="K89" s="16" t="s">
        <v>184</v>
      </c>
      <c r="L89" s="16" t="s">
        <v>192</v>
      </c>
      <c r="M89" s="16" t="s">
        <v>110</v>
      </c>
      <c r="N89" s="16"/>
      <c r="O89" s="16"/>
      <c r="P89" s="16"/>
      <c r="Q89" s="16" t="s">
        <v>57</v>
      </c>
      <c r="R89" s="126" t="s">
        <v>216</v>
      </c>
      <c r="S89" s="43" t="s">
        <v>58</v>
      </c>
      <c r="T89" s="43"/>
      <c r="U89" s="17" t="s">
        <v>201</v>
      </c>
      <c r="V89" s="17" t="s">
        <v>183</v>
      </c>
      <c r="W89" s="17" t="s">
        <v>53</v>
      </c>
      <c r="X89" s="31"/>
      <c r="Y89" s="17"/>
      <c r="Z89" s="13" t="s">
        <v>644</v>
      </c>
      <c r="AA89" s="13" t="s">
        <v>78</v>
      </c>
      <c r="AB89" s="13" t="s">
        <v>654</v>
      </c>
      <c r="AC89" s="13" t="s">
        <v>655</v>
      </c>
      <c r="AD89" s="13">
        <v>343</v>
      </c>
      <c r="AE89" s="127">
        <v>686233831</v>
      </c>
      <c r="AF89" s="6" t="s">
        <v>656</v>
      </c>
      <c r="AG89" s="13" t="s">
        <v>67</v>
      </c>
      <c r="AH89" s="14"/>
      <c r="AI89" s="15"/>
      <c r="AJ89" s="13" t="s">
        <v>647</v>
      </c>
    </row>
    <row r="90" spans="1:36">
      <c r="A90" s="28">
        <v>2759</v>
      </c>
      <c r="B90" s="13"/>
      <c r="C90" s="12">
        <v>45687</v>
      </c>
      <c r="D90" s="13" t="s">
        <v>657</v>
      </c>
      <c r="E90" s="13" t="s">
        <v>658</v>
      </c>
      <c r="F90" s="13" t="s">
        <v>50</v>
      </c>
      <c r="G90" s="17" t="s">
        <v>51</v>
      </c>
      <c r="H90" s="13"/>
      <c r="I90" s="16" t="s">
        <v>183</v>
      </c>
      <c r="J90" s="16" t="s">
        <v>53</v>
      </c>
      <c r="K90" s="16" t="s">
        <v>54</v>
      </c>
      <c r="L90" s="16" t="s">
        <v>236</v>
      </c>
      <c r="M90" s="16" t="s">
        <v>110</v>
      </c>
      <c r="N90" s="16"/>
      <c r="O90" s="16"/>
      <c r="P90" s="16"/>
      <c r="Q90" s="16" t="s">
        <v>57</v>
      </c>
      <c r="R90" s="43"/>
      <c r="S90" s="43" t="s">
        <v>58</v>
      </c>
      <c r="T90" s="43"/>
      <c r="U90" s="17" t="s">
        <v>59</v>
      </c>
      <c r="V90" s="17" t="s">
        <v>183</v>
      </c>
      <c r="W90" s="17" t="s">
        <v>53</v>
      </c>
      <c r="X90" s="31"/>
      <c r="Y90" s="17"/>
      <c r="Z90" s="13" t="s">
        <v>644</v>
      </c>
      <c r="AA90" s="13" t="s">
        <v>78</v>
      </c>
      <c r="AB90" s="13" t="s">
        <v>462</v>
      </c>
      <c r="AC90" s="13" t="s">
        <v>659</v>
      </c>
      <c r="AD90" s="13"/>
      <c r="AE90" s="127">
        <v>626296570</v>
      </c>
      <c r="AF90" s="6" t="s">
        <v>660</v>
      </c>
      <c r="AG90" s="13" t="s">
        <v>67</v>
      </c>
      <c r="AH90" s="14"/>
      <c r="AI90" s="15"/>
      <c r="AJ90" s="13" t="s">
        <v>647</v>
      </c>
    </row>
    <row r="91" spans="1:36">
      <c r="A91" s="28">
        <v>2760</v>
      </c>
      <c r="B91" s="13"/>
      <c r="C91" s="12">
        <v>45687</v>
      </c>
      <c r="D91" s="13" t="s">
        <v>661</v>
      </c>
      <c r="E91" s="13" t="s">
        <v>662</v>
      </c>
      <c r="F91" s="13" t="s">
        <v>50</v>
      </c>
      <c r="G91" s="17" t="s">
        <v>51</v>
      </c>
      <c r="H91" s="13"/>
      <c r="I91" s="16" t="s">
        <v>183</v>
      </c>
      <c r="J91" s="16" t="s">
        <v>53</v>
      </c>
      <c r="K91" s="16" t="s">
        <v>54</v>
      </c>
      <c r="L91" s="16" t="s">
        <v>100</v>
      </c>
      <c r="M91" s="16" t="s">
        <v>110</v>
      </c>
      <c r="N91" s="16"/>
      <c r="O91" s="16"/>
      <c r="P91" s="16"/>
      <c r="Q91" s="16" t="s">
        <v>57</v>
      </c>
      <c r="R91" s="43" t="s">
        <v>57</v>
      </c>
      <c r="S91" s="43" t="s">
        <v>58</v>
      </c>
      <c r="T91" s="43"/>
      <c r="U91" s="17" t="s">
        <v>59</v>
      </c>
      <c r="V91" s="17" t="s">
        <v>183</v>
      </c>
      <c r="W91" s="17" t="s">
        <v>53</v>
      </c>
      <c r="X91" s="31"/>
      <c r="Y91" s="17"/>
      <c r="Z91" s="13" t="s">
        <v>644</v>
      </c>
      <c r="AA91" s="13" t="s">
        <v>78</v>
      </c>
      <c r="AB91" s="13" t="s">
        <v>462</v>
      </c>
      <c r="AC91" s="13" t="s">
        <v>663</v>
      </c>
      <c r="AD91" s="13" t="s">
        <v>664</v>
      </c>
      <c r="AE91" s="128">
        <v>619677459</v>
      </c>
      <c r="AF91" s="6" t="s">
        <v>665</v>
      </c>
      <c r="AG91" s="13" t="s">
        <v>67</v>
      </c>
      <c r="AH91" s="14"/>
      <c r="AI91" s="15"/>
      <c r="AJ91" s="13" t="s">
        <v>647</v>
      </c>
    </row>
    <row r="92" spans="1:36" ht="16">
      <c r="A92" s="28">
        <v>2761</v>
      </c>
      <c r="B92" s="13"/>
      <c r="C92" s="12">
        <v>45671</v>
      </c>
      <c r="D92" s="13" t="s">
        <v>666</v>
      </c>
      <c r="E92" s="13" t="s">
        <v>667</v>
      </c>
      <c r="F92" s="13" t="s">
        <v>50</v>
      </c>
      <c r="G92" s="17" t="s">
        <v>51</v>
      </c>
      <c r="H92" s="13"/>
      <c r="I92" s="16" t="s">
        <v>88</v>
      </c>
      <c r="J92" s="86" t="s">
        <v>89</v>
      </c>
      <c r="K92" s="16" t="s">
        <v>184</v>
      </c>
      <c r="L92" s="16" t="s">
        <v>74</v>
      </c>
      <c r="M92" s="16" t="s">
        <v>110</v>
      </c>
      <c r="N92" s="16"/>
      <c r="O92" s="16"/>
      <c r="P92" s="16"/>
      <c r="Q92" s="16" t="s">
        <v>216</v>
      </c>
      <c r="R92" s="43" t="s">
        <v>209</v>
      </c>
      <c r="S92" s="126" t="s">
        <v>292</v>
      </c>
      <c r="T92" s="43"/>
      <c r="U92" s="17" t="s">
        <v>59</v>
      </c>
      <c r="V92" s="17" t="s">
        <v>88</v>
      </c>
      <c r="W92" s="17" t="s">
        <v>89</v>
      </c>
      <c r="X92" s="31"/>
      <c r="Y92" s="17"/>
      <c r="Z92" s="13" t="s">
        <v>668</v>
      </c>
      <c r="AA92" s="13" t="s">
        <v>78</v>
      </c>
      <c r="AB92" s="107" t="s">
        <v>79</v>
      </c>
      <c r="AC92" s="13" t="s">
        <v>669</v>
      </c>
      <c r="AD92" s="13" t="s">
        <v>670</v>
      </c>
      <c r="AE92" s="18" t="s">
        <v>671</v>
      </c>
      <c r="AF92" s="19" t="s">
        <v>672</v>
      </c>
      <c r="AG92" s="13" t="s">
        <v>83</v>
      </c>
      <c r="AH92" s="14"/>
      <c r="AI92" s="15"/>
      <c r="AJ92" s="13" t="s">
        <v>673</v>
      </c>
    </row>
    <row r="93" spans="1:36" ht="16">
      <c r="A93" s="28">
        <v>2762</v>
      </c>
      <c r="B93" s="13"/>
      <c r="C93" s="12">
        <v>45687</v>
      </c>
      <c r="D93" s="13" t="s">
        <v>674</v>
      </c>
      <c r="E93" s="13" t="s">
        <v>675</v>
      </c>
      <c r="F93" s="13" t="s">
        <v>50</v>
      </c>
      <c r="G93" s="17" t="s">
        <v>51</v>
      </c>
      <c r="H93" s="13"/>
      <c r="I93" s="85" t="s">
        <v>98</v>
      </c>
      <c r="J93" s="84" t="s">
        <v>99</v>
      </c>
      <c r="K93" s="81" t="s">
        <v>184</v>
      </c>
      <c r="L93" s="16" t="s">
        <v>236</v>
      </c>
      <c r="M93" s="16" t="s">
        <v>56</v>
      </c>
      <c r="N93" s="16"/>
      <c r="O93" s="16"/>
      <c r="P93" s="16"/>
      <c r="Q93" s="16" t="s">
        <v>676</v>
      </c>
      <c r="R93" s="126" t="s">
        <v>676</v>
      </c>
      <c r="S93" s="126" t="s">
        <v>292</v>
      </c>
      <c r="T93" s="43"/>
      <c r="U93" s="17" t="s">
        <v>59</v>
      </c>
      <c r="V93" s="17"/>
      <c r="W93" s="17"/>
      <c r="X93" s="31"/>
      <c r="Y93" s="17"/>
      <c r="Z93" s="13" t="s">
        <v>99</v>
      </c>
      <c r="AA93" s="13" t="s">
        <v>78</v>
      </c>
      <c r="AB93" s="107" t="s">
        <v>79</v>
      </c>
      <c r="AC93" s="13" t="s">
        <v>677</v>
      </c>
      <c r="AD93" s="13">
        <v>4</v>
      </c>
      <c r="AE93" s="18" t="s">
        <v>678</v>
      </c>
      <c r="AF93" s="19" t="s">
        <v>679</v>
      </c>
      <c r="AG93" s="13"/>
      <c r="AH93" s="14"/>
      <c r="AI93" s="15"/>
      <c r="AJ93" s="41" t="s">
        <v>680</v>
      </c>
    </row>
    <row r="94" spans="1:36">
      <c r="A94" s="28">
        <v>2763</v>
      </c>
      <c r="B94" s="13"/>
      <c r="C94" s="12">
        <v>45699</v>
      </c>
      <c r="D94" s="13" t="s">
        <v>681</v>
      </c>
      <c r="E94" s="13" t="s">
        <v>682</v>
      </c>
      <c r="F94" s="13" t="s">
        <v>71</v>
      </c>
      <c r="G94" s="17" t="s">
        <v>51</v>
      </c>
      <c r="H94" s="13"/>
      <c r="I94" s="16" t="s">
        <v>52</v>
      </c>
      <c r="J94" s="82" t="s">
        <v>53</v>
      </c>
      <c r="K94" s="16" t="s">
        <v>184</v>
      </c>
      <c r="L94" s="16" t="s">
        <v>100</v>
      </c>
      <c r="M94" s="16" t="s">
        <v>110</v>
      </c>
      <c r="N94" s="16"/>
      <c r="O94" s="16"/>
      <c r="P94" s="16"/>
      <c r="Q94" s="16" t="s">
        <v>112</v>
      </c>
      <c r="R94" s="43" t="s">
        <v>112</v>
      </c>
      <c r="S94" s="43" t="s">
        <v>58</v>
      </c>
      <c r="T94" s="43"/>
      <c r="U94" s="17" t="s">
        <v>59</v>
      </c>
      <c r="V94" s="17" t="s">
        <v>52</v>
      </c>
      <c r="W94" s="17" t="s">
        <v>53</v>
      </c>
      <c r="X94" s="31"/>
      <c r="Y94" s="17"/>
      <c r="Z94" s="13" t="s">
        <v>561</v>
      </c>
      <c r="AA94" s="13" t="s">
        <v>78</v>
      </c>
      <c r="AB94" s="107" t="s">
        <v>79</v>
      </c>
      <c r="AC94" s="13" t="s">
        <v>683</v>
      </c>
      <c r="AD94" s="13" t="s">
        <v>684</v>
      </c>
      <c r="AE94" s="18" t="s">
        <v>685</v>
      </c>
      <c r="AF94" s="19" t="s">
        <v>686</v>
      </c>
      <c r="AG94" s="13" t="s">
        <v>83</v>
      </c>
      <c r="AH94" s="14"/>
      <c r="AI94" s="15"/>
      <c r="AJ94" s="13" t="s">
        <v>687</v>
      </c>
    </row>
    <row r="95" spans="1:36">
      <c r="A95" s="28" t="s">
        <v>688</v>
      </c>
      <c r="B95" s="13"/>
      <c r="C95" s="120">
        <v>45639</v>
      </c>
      <c r="D95" s="13" t="s">
        <v>689</v>
      </c>
      <c r="E95" s="13" t="s">
        <v>690</v>
      </c>
      <c r="F95" s="13" t="s">
        <v>71</v>
      </c>
      <c r="G95" s="17" t="s">
        <v>51</v>
      </c>
      <c r="H95" s="13"/>
      <c r="I95" s="16" t="s">
        <v>52</v>
      </c>
      <c r="J95" s="16" t="s">
        <v>53</v>
      </c>
      <c r="K95" s="16" t="s">
        <v>184</v>
      </c>
      <c r="L95" s="16" t="s">
        <v>100</v>
      </c>
      <c r="M95" s="16" t="s">
        <v>110</v>
      </c>
      <c r="N95" s="16"/>
      <c r="O95" s="16"/>
      <c r="P95" s="16"/>
      <c r="Q95" s="16" t="s">
        <v>57</v>
      </c>
      <c r="R95" s="43" t="s">
        <v>57</v>
      </c>
      <c r="S95" s="43" t="s">
        <v>58</v>
      </c>
      <c r="T95" s="43"/>
      <c r="U95" s="17" t="s">
        <v>59</v>
      </c>
      <c r="V95" s="17"/>
      <c r="W95" s="17"/>
      <c r="X95" s="31"/>
      <c r="Y95" s="17"/>
      <c r="Z95" s="13" t="s">
        <v>266</v>
      </c>
      <c r="AA95" s="13" t="s">
        <v>78</v>
      </c>
      <c r="AB95" s="107" t="s">
        <v>79</v>
      </c>
      <c r="AC95" s="13" t="s">
        <v>691</v>
      </c>
      <c r="AD95" s="13" t="s">
        <v>692</v>
      </c>
      <c r="AE95" s="18" t="s">
        <v>693</v>
      </c>
      <c r="AF95" s="19" t="s">
        <v>694</v>
      </c>
      <c r="AG95" s="13" t="s">
        <v>67</v>
      </c>
      <c r="AH95" s="14"/>
      <c r="AI95" s="15"/>
      <c r="AJ95" s="13" t="s">
        <v>695</v>
      </c>
    </row>
    <row r="96" spans="1:36">
      <c r="A96" s="28">
        <v>2764</v>
      </c>
      <c r="B96" s="13"/>
      <c r="C96" s="12">
        <v>45700</v>
      </c>
      <c r="D96" s="13" t="s">
        <v>696</v>
      </c>
      <c r="E96" s="13" t="s">
        <v>697</v>
      </c>
      <c r="F96" s="13" t="s">
        <v>71</v>
      </c>
      <c r="G96" s="17" t="s">
        <v>51</v>
      </c>
      <c r="H96" s="13"/>
      <c r="I96" s="16" t="s">
        <v>72</v>
      </c>
      <c r="J96" s="16" t="s">
        <v>53</v>
      </c>
      <c r="K96" s="16" t="s">
        <v>54</v>
      </c>
      <c r="L96" s="16" t="s">
        <v>74</v>
      </c>
      <c r="M96" s="16" t="s">
        <v>110</v>
      </c>
      <c r="N96" s="16"/>
      <c r="O96" s="16"/>
      <c r="P96" s="16"/>
      <c r="Q96" s="16" t="s">
        <v>76</v>
      </c>
      <c r="R96" s="43" t="s">
        <v>76</v>
      </c>
      <c r="S96" s="43" t="s">
        <v>58</v>
      </c>
      <c r="T96" s="43"/>
      <c r="U96" s="17" t="s">
        <v>59</v>
      </c>
      <c r="V96" s="17"/>
      <c r="W96" s="17"/>
      <c r="X96" s="31"/>
      <c r="Y96" s="17"/>
      <c r="Z96" s="13" t="s">
        <v>561</v>
      </c>
      <c r="AA96" s="13" t="s">
        <v>78</v>
      </c>
      <c r="AB96" s="13" t="s">
        <v>79</v>
      </c>
      <c r="AC96" s="13" t="s">
        <v>698</v>
      </c>
      <c r="AD96" s="13"/>
      <c r="AE96" s="18" t="s">
        <v>699</v>
      </c>
      <c r="AF96" s="19" t="s">
        <v>700</v>
      </c>
      <c r="AG96" s="13" t="s">
        <v>83</v>
      </c>
      <c r="AH96" s="14"/>
      <c r="AI96" s="15"/>
      <c r="AJ96" s="13" t="s">
        <v>701</v>
      </c>
    </row>
    <row r="97" spans="1:36" ht="32">
      <c r="A97" s="28">
        <v>2675</v>
      </c>
      <c r="B97" s="13"/>
      <c r="C97" s="12">
        <v>45664</v>
      </c>
      <c r="D97" s="107" t="s">
        <v>702</v>
      </c>
      <c r="E97" s="107" t="s">
        <v>703</v>
      </c>
      <c r="F97" s="13" t="s">
        <v>321</v>
      </c>
      <c r="G97" s="17" t="s">
        <v>51</v>
      </c>
      <c r="H97" s="13"/>
      <c r="I97" s="16" t="s">
        <v>72</v>
      </c>
      <c r="J97" s="16" t="s">
        <v>53</v>
      </c>
      <c r="K97" s="16" t="s">
        <v>184</v>
      </c>
      <c r="L97" s="12" t="s">
        <v>55</v>
      </c>
      <c r="M97" s="16" t="s">
        <v>56</v>
      </c>
      <c r="N97" s="16" t="s">
        <v>501</v>
      </c>
      <c r="O97" s="16"/>
      <c r="P97" s="16"/>
      <c r="Q97" s="16" t="s">
        <v>159</v>
      </c>
      <c r="R97" s="126" t="s">
        <v>251</v>
      </c>
      <c r="S97" s="43" t="s">
        <v>58</v>
      </c>
      <c r="T97" s="43"/>
      <c r="U97" s="17" t="s">
        <v>201</v>
      </c>
      <c r="V97" s="17" t="s">
        <v>72</v>
      </c>
      <c r="W97" s="17" t="s">
        <v>53</v>
      </c>
      <c r="X97" s="31"/>
      <c r="Y97" s="17"/>
      <c r="Z97" s="13" t="s">
        <v>561</v>
      </c>
      <c r="AA97" s="13" t="s">
        <v>78</v>
      </c>
      <c r="AB97" s="13" t="s">
        <v>79</v>
      </c>
      <c r="AC97" s="13" t="s">
        <v>704</v>
      </c>
      <c r="AD97" s="13" t="s">
        <v>705</v>
      </c>
      <c r="AE97" s="18" t="s">
        <v>706</v>
      </c>
      <c r="AF97" s="19" t="s">
        <v>707</v>
      </c>
      <c r="AG97" s="13" t="s">
        <v>83</v>
      </c>
      <c r="AH97" s="14"/>
      <c r="AI97" s="15"/>
      <c r="AJ97" s="200" t="s">
        <v>708</v>
      </c>
    </row>
    <row r="98" spans="1:36">
      <c r="A98" s="28">
        <v>2676</v>
      </c>
      <c r="B98" s="13"/>
      <c r="C98" s="12">
        <v>45684</v>
      </c>
      <c r="D98" s="107" t="s">
        <v>709</v>
      </c>
      <c r="E98" s="107" t="s">
        <v>710</v>
      </c>
      <c r="F98" s="13" t="s">
        <v>321</v>
      </c>
      <c r="G98" s="17" t="s">
        <v>51</v>
      </c>
      <c r="H98" s="13"/>
      <c r="I98" s="16" t="s">
        <v>52</v>
      </c>
      <c r="J98" s="16"/>
      <c r="K98" s="16" t="s">
        <v>54</v>
      </c>
      <c r="L98" s="12" t="s">
        <v>55</v>
      </c>
      <c r="M98" s="16" t="s">
        <v>56</v>
      </c>
      <c r="N98" s="16" t="s">
        <v>460</v>
      </c>
      <c r="O98" s="16"/>
      <c r="P98" s="16"/>
      <c r="Q98" s="16" t="s">
        <v>159</v>
      </c>
      <c r="R98" s="43" t="s">
        <v>159</v>
      </c>
      <c r="S98" s="43" t="s">
        <v>58</v>
      </c>
      <c r="T98" s="43"/>
      <c r="U98" s="17" t="s">
        <v>59</v>
      </c>
      <c r="V98" s="17" t="s">
        <v>52</v>
      </c>
      <c r="W98" s="17"/>
      <c r="X98" s="31"/>
      <c r="Y98" s="17"/>
      <c r="Z98" s="13" t="s">
        <v>60</v>
      </c>
      <c r="AA98" s="13" t="s">
        <v>78</v>
      </c>
      <c r="AB98" s="13" t="s">
        <v>79</v>
      </c>
      <c r="AC98" s="13" t="s">
        <v>711</v>
      </c>
      <c r="AD98" s="13">
        <v>12</v>
      </c>
      <c r="AE98" s="18" t="s">
        <v>712</v>
      </c>
      <c r="AF98" s="19" t="s">
        <v>713</v>
      </c>
      <c r="AG98" s="13" t="s">
        <v>714</v>
      </c>
      <c r="AH98" s="14"/>
      <c r="AI98" s="15"/>
      <c r="AJ98" s="200" t="s">
        <v>715</v>
      </c>
    </row>
    <row r="99" spans="1:36">
      <c r="A99" s="28"/>
      <c r="B99" s="13"/>
      <c r="C99" s="12"/>
      <c r="D99" s="13"/>
      <c r="E99" s="13"/>
      <c r="F99" s="13"/>
      <c r="G99" s="17"/>
      <c r="H99" s="13"/>
      <c r="I99" s="16"/>
      <c r="J99" s="16"/>
      <c r="K99" s="16"/>
      <c r="L99" s="16"/>
      <c r="M99" s="16"/>
      <c r="N99" s="16"/>
      <c r="O99" s="16"/>
      <c r="P99" s="16"/>
      <c r="Q99" s="16"/>
      <c r="R99" s="43"/>
      <c r="S99" s="43"/>
      <c r="T99" s="43"/>
      <c r="U99" s="17"/>
      <c r="V99" s="17"/>
      <c r="W99" s="17"/>
      <c r="X99" s="31"/>
      <c r="Y99" s="17"/>
      <c r="Z99" s="13"/>
      <c r="AA99" s="13"/>
      <c r="AB99" s="13"/>
      <c r="AC99" s="44"/>
      <c r="AD99" s="13"/>
      <c r="AE99" s="44"/>
      <c r="AF99" s="97"/>
      <c r="AG99" s="13"/>
      <c r="AH99" s="14"/>
      <c r="AI99" s="15"/>
      <c r="AJ99" s="13"/>
    </row>
    <row r="100" spans="1:36">
      <c r="A100" s="28"/>
      <c r="B100" s="13"/>
      <c r="C100" s="12"/>
      <c r="D100" s="13"/>
      <c r="E100" s="13"/>
      <c r="F100" s="13"/>
      <c r="G100" s="17"/>
      <c r="H100" s="13"/>
      <c r="I100" s="16"/>
      <c r="J100" s="16"/>
      <c r="K100" s="16"/>
      <c r="L100" s="16"/>
      <c r="M100" s="16"/>
      <c r="N100" s="16"/>
      <c r="O100" s="16"/>
      <c r="P100" s="16"/>
      <c r="Q100" s="16"/>
      <c r="R100" s="43"/>
      <c r="S100" s="43"/>
      <c r="T100" s="43"/>
      <c r="U100" s="17"/>
      <c r="V100" s="17"/>
      <c r="W100" s="17"/>
      <c r="X100" s="31"/>
      <c r="Y100" s="17"/>
      <c r="Z100" s="13"/>
      <c r="AA100" s="13"/>
      <c r="AB100" s="13"/>
      <c r="AC100" s="13"/>
      <c r="AD100" s="13"/>
      <c r="AE100" s="18"/>
      <c r="AF100" s="19"/>
      <c r="AG100" s="13"/>
      <c r="AH100" s="14"/>
      <c r="AI100" s="15"/>
      <c r="AJ100" s="37"/>
    </row>
    <row r="101" spans="1:36">
      <c r="A101" s="28"/>
      <c r="B101" s="13"/>
      <c r="C101" s="12"/>
      <c r="D101" s="13"/>
      <c r="E101" s="13"/>
      <c r="F101" s="13"/>
      <c r="G101" s="17"/>
      <c r="H101" s="13"/>
      <c r="I101" s="16"/>
      <c r="J101" s="16"/>
      <c r="K101" s="16"/>
      <c r="L101" s="16"/>
      <c r="M101" s="16"/>
      <c r="N101" s="16"/>
      <c r="O101" s="16"/>
      <c r="P101" s="16"/>
      <c r="Q101" s="16"/>
      <c r="R101" s="43"/>
      <c r="S101" s="43"/>
      <c r="T101" s="43"/>
      <c r="U101" s="17"/>
      <c r="V101" s="17"/>
      <c r="W101" s="17"/>
      <c r="X101" s="31"/>
      <c r="Y101" s="17"/>
      <c r="Z101" s="13"/>
      <c r="AA101" s="13"/>
      <c r="AB101" s="13"/>
      <c r="AC101" s="13"/>
      <c r="AD101" s="13"/>
      <c r="AE101" s="18"/>
      <c r="AF101" s="19"/>
      <c r="AG101" s="13"/>
      <c r="AH101" s="14"/>
      <c r="AI101" s="15"/>
      <c r="AJ101" s="13"/>
    </row>
    <row r="102" spans="1:36">
      <c r="A102" s="28"/>
      <c r="B102" s="68"/>
      <c r="C102" s="12"/>
      <c r="D102" s="13"/>
      <c r="E102" s="13"/>
      <c r="F102" s="13"/>
      <c r="G102" s="17"/>
      <c r="H102" s="13"/>
      <c r="I102" s="16"/>
      <c r="J102" s="16"/>
      <c r="K102" s="16"/>
      <c r="L102" s="16"/>
      <c r="M102" s="16"/>
      <c r="N102" s="16"/>
      <c r="O102" s="16"/>
      <c r="P102" s="16"/>
      <c r="Q102" s="16"/>
      <c r="R102" s="43"/>
      <c r="S102" s="43"/>
      <c r="T102" s="43"/>
      <c r="U102" s="17"/>
      <c r="V102" s="17"/>
      <c r="W102" s="17"/>
      <c r="X102" s="31"/>
      <c r="Y102" s="17"/>
      <c r="Z102" s="13"/>
      <c r="AA102" s="13"/>
      <c r="AB102" s="13"/>
      <c r="AC102" s="13"/>
      <c r="AD102" s="13"/>
      <c r="AE102" s="18"/>
      <c r="AF102" s="6"/>
      <c r="AG102" s="13"/>
      <c r="AH102" s="14"/>
      <c r="AI102" s="15"/>
      <c r="AJ102" s="13"/>
    </row>
    <row r="103" spans="1:36">
      <c r="A103" s="28"/>
      <c r="B103" s="13"/>
      <c r="C103" s="12"/>
      <c r="D103" s="13"/>
      <c r="E103" s="13"/>
      <c r="F103" s="13"/>
      <c r="G103" s="17"/>
      <c r="H103" s="13"/>
      <c r="I103" s="16"/>
      <c r="J103" s="16"/>
      <c r="K103" s="16"/>
      <c r="L103" s="16"/>
      <c r="M103" s="16"/>
      <c r="N103" s="16"/>
      <c r="O103" s="16"/>
      <c r="P103" s="16"/>
      <c r="Q103" s="16"/>
      <c r="R103" s="43"/>
      <c r="S103" s="43"/>
      <c r="T103" s="43"/>
      <c r="U103" s="17"/>
      <c r="V103" s="17"/>
      <c r="W103" s="17"/>
      <c r="X103" s="31"/>
      <c r="Y103" s="17"/>
      <c r="Z103" s="13"/>
      <c r="AA103" s="13"/>
      <c r="AB103" s="13"/>
      <c r="AC103" s="13"/>
      <c r="AD103" s="13"/>
      <c r="AE103" s="18"/>
      <c r="AF103" s="19"/>
      <c r="AG103" s="13"/>
      <c r="AH103" s="14"/>
      <c r="AI103" s="15"/>
      <c r="AJ103" s="13"/>
    </row>
    <row r="104" spans="1:36">
      <c r="A104" s="28"/>
      <c r="B104" s="13"/>
      <c r="C104" s="12"/>
      <c r="D104" s="13"/>
      <c r="E104" s="13"/>
      <c r="F104" s="13"/>
      <c r="G104" s="17"/>
      <c r="H104" s="13"/>
      <c r="I104" s="16"/>
      <c r="J104" s="16"/>
      <c r="K104" s="16"/>
      <c r="L104" s="16"/>
      <c r="M104" s="16"/>
      <c r="N104" s="16"/>
      <c r="O104" s="16"/>
      <c r="P104" s="16"/>
      <c r="Q104" s="16"/>
      <c r="R104" s="43"/>
      <c r="S104" s="43"/>
      <c r="T104" s="43"/>
      <c r="U104" s="17"/>
      <c r="V104" s="17"/>
      <c r="W104" s="17"/>
      <c r="X104" s="31"/>
      <c r="Y104" s="17"/>
      <c r="Z104" s="13"/>
      <c r="AA104" s="13"/>
      <c r="AB104" s="13"/>
      <c r="AC104" s="13"/>
      <c r="AD104" s="13"/>
      <c r="AE104" s="18"/>
      <c r="AF104" s="42"/>
      <c r="AG104" s="13"/>
      <c r="AH104" s="14"/>
      <c r="AI104" s="15"/>
      <c r="AJ104" s="13"/>
    </row>
    <row r="105" spans="1:36">
      <c r="A105" s="108"/>
      <c r="B105" s="13"/>
      <c r="C105" s="12"/>
      <c r="D105" s="13"/>
      <c r="E105" s="13"/>
      <c r="F105" s="13"/>
      <c r="G105" s="17"/>
      <c r="H105" s="13"/>
      <c r="I105" s="16"/>
      <c r="J105" s="16"/>
      <c r="K105" s="16"/>
      <c r="L105" s="16"/>
      <c r="M105" s="16"/>
      <c r="N105" s="16"/>
      <c r="O105" s="16"/>
      <c r="P105" s="16"/>
      <c r="Q105" s="16"/>
      <c r="R105" s="43"/>
      <c r="S105" s="43"/>
      <c r="T105" s="43"/>
      <c r="U105" s="17"/>
      <c r="V105" s="17"/>
      <c r="W105" s="17"/>
      <c r="X105" s="31"/>
      <c r="Y105" s="17"/>
      <c r="Z105" s="13"/>
      <c r="AA105" s="13"/>
      <c r="AB105" s="13"/>
      <c r="AC105" s="13"/>
      <c r="AD105" s="13"/>
      <c r="AE105" s="18"/>
      <c r="AF105" s="42"/>
      <c r="AG105" s="13"/>
      <c r="AH105" s="14"/>
      <c r="AI105" s="15"/>
      <c r="AJ105" s="13"/>
    </row>
    <row r="106" spans="1:36">
      <c r="A106" s="28"/>
      <c r="B106" s="13"/>
      <c r="C106" s="12"/>
      <c r="D106" s="13"/>
      <c r="E106" s="13"/>
      <c r="F106" s="13"/>
      <c r="G106" s="17"/>
      <c r="H106" s="13"/>
      <c r="I106" s="16"/>
      <c r="J106" s="16"/>
      <c r="K106" s="16"/>
      <c r="L106" s="16"/>
      <c r="M106" s="16"/>
      <c r="N106" s="16"/>
      <c r="O106" s="16"/>
      <c r="P106" s="16"/>
      <c r="Q106" s="16"/>
      <c r="R106" s="43"/>
      <c r="S106" s="43"/>
      <c r="T106" s="43"/>
      <c r="U106" s="17"/>
      <c r="V106" s="17"/>
      <c r="W106" s="17"/>
      <c r="X106" s="31"/>
      <c r="Y106" s="17"/>
      <c r="Z106" s="13"/>
      <c r="AA106" s="13"/>
      <c r="AB106" s="13"/>
      <c r="AC106" s="13"/>
      <c r="AD106" s="13"/>
      <c r="AE106" s="109"/>
      <c r="AF106" s="109"/>
      <c r="AG106" s="13"/>
      <c r="AH106" s="14"/>
      <c r="AI106" s="15"/>
      <c r="AJ106" s="13"/>
    </row>
    <row r="107" spans="1:36">
      <c r="A107" s="28"/>
      <c r="B107" s="13"/>
      <c r="C107" s="12"/>
      <c r="D107" s="13"/>
      <c r="E107" s="13"/>
      <c r="F107" s="13"/>
      <c r="G107" s="17"/>
      <c r="H107" s="13"/>
      <c r="I107" s="16"/>
      <c r="J107" s="16"/>
      <c r="K107" s="16"/>
      <c r="L107" s="16"/>
      <c r="M107" s="16"/>
      <c r="N107" s="16"/>
      <c r="O107" s="16"/>
      <c r="P107" s="16"/>
      <c r="Q107" s="16"/>
      <c r="R107" s="43"/>
      <c r="S107" s="43"/>
      <c r="T107" s="43"/>
      <c r="U107" s="17"/>
      <c r="V107" s="17"/>
      <c r="W107" s="17"/>
      <c r="X107" s="31"/>
      <c r="Y107" s="17"/>
      <c r="Z107" s="13"/>
      <c r="AA107" s="13"/>
      <c r="AE107" s="18"/>
      <c r="AF107" s="19"/>
      <c r="AG107" s="13"/>
      <c r="AH107" s="14"/>
      <c r="AI107" s="15"/>
      <c r="AJ107" s="13"/>
    </row>
    <row r="108" spans="1:36">
      <c r="A108" s="28"/>
      <c r="B108" s="13"/>
      <c r="C108" s="12"/>
      <c r="D108" s="13"/>
      <c r="E108" s="13"/>
      <c r="F108" s="13"/>
      <c r="G108" s="17"/>
      <c r="H108" s="13"/>
      <c r="I108" s="16"/>
      <c r="J108" s="16"/>
      <c r="K108" s="16"/>
      <c r="L108" s="16"/>
      <c r="M108" s="16"/>
      <c r="N108" s="16"/>
      <c r="O108" s="16"/>
      <c r="P108" s="16"/>
      <c r="Q108" s="16"/>
      <c r="R108" s="43"/>
      <c r="S108" s="43"/>
      <c r="T108" s="43"/>
      <c r="U108" s="17"/>
      <c r="V108" s="17"/>
      <c r="W108" s="17"/>
      <c r="X108" s="31"/>
      <c r="Y108" s="17"/>
      <c r="Z108" s="13"/>
      <c r="AA108" s="13"/>
      <c r="AB108" s="13"/>
      <c r="AC108" s="13"/>
      <c r="AD108" s="13"/>
      <c r="AE108" s="111"/>
      <c r="AF108" s="110"/>
      <c r="AG108" s="13"/>
      <c r="AH108" s="14"/>
      <c r="AI108" s="15"/>
      <c r="AJ108" s="13"/>
    </row>
    <row r="109" spans="1:36">
      <c r="A109" s="28"/>
      <c r="B109" s="13"/>
      <c r="C109" s="31"/>
      <c r="D109" s="13"/>
      <c r="E109" s="13"/>
      <c r="F109" s="13"/>
      <c r="G109" s="17"/>
      <c r="H109" s="13"/>
      <c r="I109" s="17"/>
      <c r="J109" s="17"/>
      <c r="K109" s="17"/>
      <c r="L109" s="17"/>
      <c r="M109" s="17"/>
      <c r="N109" s="17"/>
      <c r="O109" s="17"/>
      <c r="P109" s="17"/>
      <c r="Q109" s="17"/>
      <c r="R109" s="43"/>
      <c r="S109" s="43"/>
      <c r="T109" s="43"/>
      <c r="U109" s="17"/>
      <c r="V109" s="17"/>
      <c r="W109" s="17"/>
      <c r="X109" s="31"/>
      <c r="Y109" s="17"/>
      <c r="Z109" s="13"/>
      <c r="AA109" s="13"/>
      <c r="AB109" s="13"/>
      <c r="AC109" s="49"/>
      <c r="AD109" s="13"/>
      <c r="AE109" s="112"/>
      <c r="AF109" s="54"/>
      <c r="AG109" s="13"/>
      <c r="AH109" s="14"/>
      <c r="AI109" s="15"/>
      <c r="AJ109" s="13"/>
    </row>
    <row r="110" spans="1:36">
      <c r="A110" s="28"/>
      <c r="B110" s="13"/>
      <c r="C110" s="31"/>
      <c r="D110" s="13"/>
      <c r="E110" s="13"/>
      <c r="F110" s="13"/>
      <c r="G110" s="17"/>
      <c r="H110" s="13"/>
      <c r="I110" s="17"/>
      <c r="J110" s="17"/>
      <c r="K110" s="17"/>
      <c r="L110" s="17"/>
      <c r="M110" s="17"/>
      <c r="N110" s="17"/>
      <c r="O110" s="17"/>
      <c r="P110" s="17"/>
      <c r="Q110" s="17"/>
      <c r="R110" s="43"/>
      <c r="S110" s="43"/>
      <c r="T110" s="43"/>
      <c r="U110" s="17"/>
      <c r="V110" s="17"/>
      <c r="W110" s="17"/>
      <c r="X110" s="31"/>
      <c r="Y110" s="17"/>
      <c r="Z110" s="13"/>
      <c r="AA110" s="13"/>
      <c r="AB110" s="13"/>
      <c r="AC110" s="13"/>
      <c r="AD110" s="13"/>
      <c r="AE110" s="18"/>
      <c r="AF110" s="19"/>
      <c r="AG110" s="13"/>
      <c r="AH110" s="14"/>
      <c r="AI110" s="15"/>
      <c r="AJ110" s="113"/>
    </row>
    <row r="111" spans="1:36">
      <c r="A111" s="28"/>
      <c r="B111" s="13"/>
      <c r="C111" s="12"/>
      <c r="D111" s="13"/>
      <c r="E111" s="13"/>
      <c r="F111" s="13"/>
      <c r="G111" s="17"/>
      <c r="H111" s="13"/>
      <c r="I111" s="17"/>
      <c r="J111" s="17"/>
      <c r="K111" s="17"/>
      <c r="L111" s="17"/>
      <c r="M111" s="17"/>
      <c r="N111" s="17"/>
      <c r="O111" s="17"/>
      <c r="P111" s="17"/>
      <c r="Q111" s="17"/>
      <c r="R111" s="43"/>
      <c r="S111" s="43"/>
      <c r="T111" s="43"/>
      <c r="U111" s="17"/>
      <c r="V111" s="17"/>
      <c r="W111" s="17"/>
      <c r="X111" s="31"/>
      <c r="Y111" s="17"/>
      <c r="Z111" s="13"/>
      <c r="AA111" s="13"/>
      <c r="AB111" s="13"/>
      <c r="AC111" s="13"/>
      <c r="AD111" s="13"/>
      <c r="AE111" s="18"/>
      <c r="AF111" s="19"/>
      <c r="AG111" s="13"/>
      <c r="AH111" s="14"/>
      <c r="AI111" s="15"/>
      <c r="AJ111" s="113"/>
    </row>
    <row r="112" spans="1:36">
      <c r="A112" s="28"/>
      <c r="B112" s="13"/>
      <c r="C112" s="12"/>
      <c r="D112" s="13"/>
      <c r="E112" s="13"/>
      <c r="F112" s="13"/>
      <c r="G112" s="17"/>
      <c r="H112" s="13"/>
      <c r="I112" s="16"/>
      <c r="J112" s="16"/>
      <c r="K112" s="16"/>
      <c r="L112" s="16"/>
      <c r="M112" s="16"/>
      <c r="N112" s="16"/>
      <c r="O112" s="16"/>
      <c r="P112" s="16"/>
      <c r="Q112" s="16"/>
      <c r="R112" s="43"/>
      <c r="S112" s="43"/>
      <c r="T112" s="43"/>
      <c r="U112" s="17"/>
      <c r="V112" s="17"/>
      <c r="W112" s="17"/>
      <c r="X112" s="31"/>
      <c r="Y112" s="17"/>
      <c r="Z112" s="13"/>
      <c r="AA112" s="13"/>
      <c r="AB112" s="13"/>
      <c r="AC112" s="13"/>
      <c r="AD112" s="13"/>
      <c r="AE112" s="18"/>
      <c r="AF112" s="19"/>
      <c r="AG112" s="13"/>
      <c r="AH112" s="14"/>
      <c r="AI112" s="15"/>
      <c r="AJ112" s="13"/>
    </row>
    <row r="113" spans="1:36">
      <c r="A113" s="28"/>
      <c r="B113" s="13"/>
      <c r="C113" s="12"/>
      <c r="D113" s="13"/>
      <c r="E113" s="13"/>
      <c r="F113" s="13"/>
      <c r="G113" s="17"/>
      <c r="H113" s="13"/>
      <c r="I113" s="16"/>
      <c r="J113" s="16"/>
      <c r="K113" s="16"/>
      <c r="L113" s="16"/>
      <c r="M113" s="16"/>
      <c r="N113" s="16"/>
      <c r="O113" s="16"/>
      <c r="P113" s="16"/>
      <c r="Q113" s="16"/>
      <c r="R113" s="43"/>
      <c r="S113" s="43"/>
      <c r="T113" s="43"/>
      <c r="U113" s="17"/>
      <c r="V113" s="17"/>
      <c r="W113" s="17"/>
      <c r="X113" s="31"/>
      <c r="Y113" s="17"/>
      <c r="Z113" s="13"/>
      <c r="AA113" s="13"/>
      <c r="AB113" s="13"/>
      <c r="AC113" s="13"/>
      <c r="AD113" s="13"/>
      <c r="AE113" s="18"/>
      <c r="AF113" s="19"/>
      <c r="AG113" s="13"/>
      <c r="AH113" s="14"/>
      <c r="AI113" s="15"/>
      <c r="AJ113" s="13"/>
    </row>
    <row r="114" spans="1:36">
      <c r="A114" s="28"/>
      <c r="B114" s="13"/>
      <c r="C114" s="12"/>
      <c r="D114" s="13"/>
      <c r="E114" s="13"/>
      <c r="F114" s="13"/>
      <c r="G114" s="17"/>
      <c r="H114" s="13"/>
      <c r="I114" s="16"/>
      <c r="J114" s="16"/>
      <c r="K114" s="16"/>
      <c r="L114" s="16"/>
      <c r="M114" s="16"/>
      <c r="N114" s="16"/>
      <c r="O114" s="16"/>
      <c r="P114" s="16"/>
      <c r="Q114" s="16"/>
      <c r="R114" s="43"/>
      <c r="S114" s="43"/>
      <c r="T114" s="43"/>
      <c r="U114" s="17"/>
      <c r="V114" s="17"/>
      <c r="W114" s="17"/>
      <c r="X114" s="31"/>
      <c r="Y114" s="17"/>
      <c r="Z114" s="13"/>
      <c r="AA114" s="13"/>
      <c r="AB114" s="13"/>
      <c r="AC114" s="13"/>
      <c r="AD114" s="13"/>
      <c r="AE114" s="18"/>
      <c r="AF114" s="19"/>
      <c r="AG114" s="13"/>
      <c r="AH114" s="14"/>
      <c r="AI114" s="15"/>
      <c r="AJ114" s="13"/>
    </row>
    <row r="115" spans="1:36">
      <c r="A115" s="28"/>
      <c r="B115" s="13"/>
      <c r="C115" s="12"/>
      <c r="D115" s="13"/>
      <c r="E115" s="13"/>
      <c r="F115" s="13"/>
      <c r="G115" s="17"/>
      <c r="H115" s="13"/>
      <c r="I115" s="16"/>
      <c r="J115" s="16"/>
      <c r="K115" s="16"/>
      <c r="L115" s="16"/>
      <c r="M115" s="16"/>
      <c r="N115" s="16"/>
      <c r="O115" s="16"/>
      <c r="P115" s="16"/>
      <c r="Q115" s="16"/>
      <c r="R115" s="43"/>
      <c r="S115" s="43"/>
      <c r="T115" s="43"/>
      <c r="U115" s="17"/>
      <c r="V115" s="17"/>
      <c r="W115" s="17"/>
      <c r="X115" s="31"/>
      <c r="Y115" s="17"/>
      <c r="Z115" s="13"/>
      <c r="AA115" s="13"/>
      <c r="AB115" s="13"/>
      <c r="AC115" s="13"/>
      <c r="AD115" s="13"/>
      <c r="AE115" s="18"/>
      <c r="AF115" s="19"/>
      <c r="AG115" s="13"/>
      <c r="AH115" s="14"/>
      <c r="AI115" s="15"/>
      <c r="AJ115" s="113"/>
    </row>
    <row r="116" spans="1:36">
      <c r="A116" s="28"/>
      <c r="B116" s="13"/>
      <c r="C116" s="12"/>
      <c r="D116" s="13"/>
      <c r="E116" s="13"/>
      <c r="F116" s="13"/>
      <c r="G116" s="17"/>
      <c r="H116" s="13"/>
      <c r="I116" s="16"/>
      <c r="J116" s="16"/>
      <c r="K116" s="16"/>
      <c r="L116" s="16"/>
      <c r="M116" s="16"/>
      <c r="N116" s="16"/>
      <c r="O116" s="16"/>
      <c r="P116" s="16"/>
      <c r="Q116" s="16"/>
      <c r="R116" s="43"/>
      <c r="S116" s="43"/>
      <c r="T116" s="43"/>
      <c r="U116" s="17"/>
      <c r="V116" s="17"/>
      <c r="W116" s="17"/>
      <c r="X116" s="31"/>
      <c r="Y116" s="17"/>
      <c r="Z116" s="13"/>
      <c r="AA116" s="13"/>
      <c r="AB116" s="13"/>
      <c r="AC116" s="13"/>
      <c r="AD116" s="13"/>
      <c r="AE116" s="18"/>
      <c r="AF116" s="19"/>
      <c r="AG116" s="13"/>
      <c r="AH116" s="14"/>
      <c r="AI116" s="15"/>
      <c r="AJ116" s="13"/>
    </row>
    <row r="117" spans="1:36">
      <c r="A117" s="28"/>
      <c r="B117" s="13"/>
      <c r="C117" s="12"/>
      <c r="D117" s="13"/>
      <c r="E117" s="13"/>
      <c r="F117" s="13"/>
      <c r="G117" s="17"/>
      <c r="H117" s="13"/>
      <c r="I117" s="16"/>
      <c r="J117" s="16"/>
      <c r="K117" s="16"/>
      <c r="L117" s="16"/>
      <c r="M117" s="16"/>
      <c r="N117" s="16"/>
      <c r="O117" s="16"/>
      <c r="P117" s="16"/>
      <c r="Q117" s="16"/>
      <c r="R117" s="43"/>
      <c r="S117" s="43"/>
      <c r="T117" s="43"/>
      <c r="U117" s="17"/>
      <c r="V117" s="17"/>
      <c r="W117" s="17"/>
      <c r="X117" s="31"/>
      <c r="Y117" s="17"/>
      <c r="Z117" s="13"/>
      <c r="AA117" s="13"/>
      <c r="AB117" s="13"/>
      <c r="AC117" s="13"/>
      <c r="AD117" s="13"/>
      <c r="AE117" s="18"/>
      <c r="AF117" s="19"/>
      <c r="AG117" s="13"/>
      <c r="AH117" s="14"/>
      <c r="AI117" s="15"/>
      <c r="AJ117" s="13"/>
    </row>
    <row r="118" spans="1:36">
      <c r="A118" s="28"/>
      <c r="B118" s="13"/>
      <c r="C118" s="12"/>
      <c r="D118" s="13"/>
      <c r="E118" s="13"/>
      <c r="F118" s="13"/>
      <c r="G118" s="17"/>
      <c r="H118" s="13"/>
      <c r="I118" s="16"/>
      <c r="J118" s="16"/>
      <c r="K118" s="16"/>
      <c r="L118" s="16"/>
      <c r="M118" s="16"/>
      <c r="N118" s="16"/>
      <c r="O118" s="16"/>
      <c r="P118" s="16"/>
      <c r="Q118" s="16"/>
      <c r="R118" s="43"/>
      <c r="S118" s="43"/>
      <c r="T118" s="43"/>
      <c r="U118" s="17"/>
      <c r="V118" s="17"/>
      <c r="W118" s="17"/>
      <c r="X118" s="31"/>
      <c r="Y118" s="17"/>
      <c r="Z118" s="13"/>
      <c r="AA118" s="13"/>
      <c r="AB118" s="13"/>
      <c r="AC118" s="13"/>
      <c r="AD118" s="13"/>
      <c r="AE118" s="18"/>
      <c r="AF118" s="19"/>
      <c r="AG118" s="13"/>
      <c r="AH118" s="14"/>
      <c r="AI118" s="15"/>
      <c r="AJ118" s="13"/>
    </row>
    <row r="119" spans="1:36">
      <c r="A119" s="28"/>
      <c r="B119" s="13"/>
      <c r="C119" s="12"/>
      <c r="D119" s="13"/>
      <c r="E119" s="13"/>
      <c r="F119" s="13"/>
      <c r="G119" s="17"/>
      <c r="H119" s="13"/>
      <c r="I119" s="16"/>
      <c r="J119" s="16"/>
      <c r="K119" s="16"/>
      <c r="L119" s="16"/>
      <c r="M119" s="16"/>
      <c r="N119" s="16"/>
      <c r="O119" s="16"/>
      <c r="P119" s="16"/>
      <c r="Q119" s="16"/>
      <c r="R119" s="43"/>
      <c r="S119" s="43"/>
      <c r="T119" s="43"/>
      <c r="U119" s="17"/>
      <c r="V119" s="17"/>
      <c r="W119" s="17"/>
      <c r="X119" s="31"/>
      <c r="Y119" s="17"/>
      <c r="Z119" s="13"/>
      <c r="AA119" s="13"/>
      <c r="AB119" s="13"/>
      <c r="AC119" s="13"/>
      <c r="AD119" s="13"/>
      <c r="AE119" s="18"/>
      <c r="AF119" s="19"/>
      <c r="AG119" s="13"/>
      <c r="AH119" s="14"/>
      <c r="AI119" s="15"/>
      <c r="AJ119" s="13"/>
    </row>
    <row r="120" spans="1:36">
      <c r="A120" s="28"/>
      <c r="B120" s="13"/>
      <c r="C120" s="12"/>
      <c r="D120" s="13"/>
      <c r="E120" s="13"/>
      <c r="F120" s="13"/>
      <c r="G120" s="17"/>
      <c r="H120" s="13"/>
      <c r="I120" s="16"/>
      <c r="J120" s="16"/>
      <c r="K120" s="16"/>
      <c r="L120" s="16"/>
      <c r="M120" s="16"/>
      <c r="N120" s="16"/>
      <c r="O120" s="16"/>
      <c r="P120" s="16"/>
      <c r="Q120" s="16"/>
      <c r="R120" s="43"/>
      <c r="S120" s="43"/>
      <c r="T120" s="43"/>
      <c r="U120" s="17"/>
      <c r="V120" s="17"/>
      <c r="W120" s="17"/>
      <c r="X120" s="31"/>
      <c r="Y120" s="17"/>
      <c r="Z120" s="13"/>
      <c r="AA120" s="13"/>
      <c r="AB120" s="13"/>
      <c r="AC120" s="13"/>
      <c r="AD120" s="13"/>
      <c r="AE120" s="18"/>
      <c r="AF120" s="19"/>
      <c r="AG120" s="13"/>
      <c r="AH120" s="14"/>
      <c r="AI120" s="15"/>
      <c r="AJ120" s="13"/>
    </row>
    <row r="121" spans="1:36">
      <c r="A121" s="28"/>
      <c r="B121" s="13"/>
      <c r="C121" s="12"/>
      <c r="D121" s="13"/>
      <c r="E121" s="13"/>
      <c r="F121" s="13"/>
      <c r="G121" s="17"/>
      <c r="H121" s="13"/>
      <c r="I121" s="16"/>
      <c r="J121" s="16"/>
      <c r="K121" s="16"/>
      <c r="L121" s="16"/>
      <c r="M121" s="16"/>
      <c r="N121" s="16"/>
      <c r="O121" s="16"/>
      <c r="P121" s="16"/>
      <c r="Q121" s="16"/>
      <c r="R121" s="43"/>
      <c r="S121" s="43"/>
      <c r="T121" s="43"/>
      <c r="U121" s="17"/>
      <c r="V121" s="17"/>
      <c r="W121" s="17"/>
      <c r="X121" s="31"/>
      <c r="Y121" s="17"/>
      <c r="Z121" s="13"/>
      <c r="AA121" s="13"/>
      <c r="AB121" s="13"/>
      <c r="AC121" s="13"/>
      <c r="AD121" s="13"/>
      <c r="AE121" s="18"/>
      <c r="AF121" s="19"/>
      <c r="AG121" s="13"/>
      <c r="AH121" s="14"/>
      <c r="AI121" s="15"/>
      <c r="AJ121" s="13"/>
    </row>
    <row r="122" spans="1:36">
      <c r="A122" s="28"/>
      <c r="B122" s="13"/>
      <c r="C122" s="12"/>
      <c r="D122" s="13"/>
      <c r="E122" s="13"/>
      <c r="F122" s="13"/>
      <c r="G122" s="17"/>
      <c r="H122" s="13"/>
      <c r="I122" s="16"/>
      <c r="J122" s="16"/>
      <c r="K122" s="16"/>
      <c r="L122" s="16"/>
      <c r="M122" s="16"/>
      <c r="N122" s="16"/>
      <c r="O122" s="16"/>
      <c r="P122" s="16"/>
      <c r="Q122" s="16"/>
      <c r="R122" s="43"/>
      <c r="S122" s="43"/>
      <c r="T122" s="43"/>
      <c r="U122" s="17"/>
      <c r="V122" s="17"/>
      <c r="W122" s="17"/>
      <c r="X122" s="31"/>
      <c r="Y122" s="17"/>
      <c r="Z122" s="13"/>
      <c r="AA122" s="13"/>
      <c r="AB122" s="13"/>
      <c r="AC122" s="13"/>
      <c r="AD122" s="13"/>
      <c r="AE122" s="18"/>
      <c r="AF122" s="19"/>
      <c r="AG122" s="13"/>
      <c r="AH122" s="14"/>
      <c r="AI122" s="15"/>
      <c r="AJ122" s="13"/>
    </row>
    <row r="123" spans="1:36">
      <c r="A123" s="28"/>
      <c r="B123" s="13"/>
      <c r="C123" s="12"/>
      <c r="D123" s="13"/>
      <c r="E123" s="13"/>
      <c r="F123" s="13"/>
      <c r="G123" s="17"/>
      <c r="H123" s="13"/>
      <c r="I123" s="16"/>
      <c r="J123" s="16"/>
      <c r="K123" s="16"/>
      <c r="L123" s="16"/>
      <c r="M123" s="16"/>
      <c r="N123" s="16"/>
      <c r="O123" s="16"/>
      <c r="P123" s="16"/>
      <c r="Q123" s="16"/>
      <c r="R123" s="43"/>
      <c r="S123" s="43"/>
      <c r="T123" s="43"/>
      <c r="U123" s="17"/>
      <c r="V123" s="17"/>
      <c r="W123" s="17"/>
      <c r="X123" s="31"/>
      <c r="Y123" s="17"/>
      <c r="Z123" s="13"/>
      <c r="AA123" s="13"/>
      <c r="AB123" s="13"/>
      <c r="AC123" s="13"/>
      <c r="AD123" s="13"/>
      <c r="AE123" s="18"/>
      <c r="AF123" s="19"/>
      <c r="AG123" s="13"/>
      <c r="AH123" s="14"/>
      <c r="AI123" s="15"/>
      <c r="AJ123" s="13"/>
    </row>
    <row r="124" spans="1:36">
      <c r="A124" s="28"/>
      <c r="B124" s="13"/>
      <c r="C124" s="12"/>
      <c r="D124" s="13"/>
      <c r="E124" s="13"/>
      <c r="F124" s="13"/>
      <c r="G124" s="17"/>
      <c r="H124" s="13"/>
      <c r="I124" s="16"/>
      <c r="J124" s="16"/>
      <c r="K124" s="16"/>
      <c r="L124" s="16"/>
      <c r="M124" s="16"/>
      <c r="N124" s="16"/>
      <c r="O124" s="16"/>
      <c r="P124" s="16"/>
      <c r="Q124" s="16"/>
      <c r="R124" s="43"/>
      <c r="S124" s="43"/>
      <c r="T124" s="43"/>
      <c r="U124" s="17"/>
      <c r="V124" s="17"/>
      <c r="W124" s="17"/>
      <c r="X124" s="31"/>
      <c r="Y124" s="17"/>
      <c r="Z124" s="13"/>
      <c r="AA124" s="13"/>
      <c r="AB124" s="13"/>
      <c r="AC124" s="13"/>
      <c r="AD124" s="13"/>
      <c r="AE124" s="18"/>
      <c r="AF124" s="19"/>
      <c r="AG124" s="13"/>
      <c r="AH124" s="14"/>
      <c r="AI124" s="15"/>
      <c r="AJ124" s="13"/>
    </row>
    <row r="125" spans="1:36">
      <c r="A125" s="28"/>
      <c r="B125" s="13"/>
      <c r="C125" s="12"/>
      <c r="D125" s="13"/>
      <c r="E125" s="13"/>
      <c r="F125" s="13"/>
      <c r="G125" s="17"/>
      <c r="H125" s="13"/>
      <c r="I125" s="16"/>
      <c r="J125" s="16"/>
      <c r="K125" s="16"/>
      <c r="L125" s="16"/>
      <c r="M125" s="16"/>
      <c r="N125" s="16"/>
      <c r="O125" s="16"/>
      <c r="P125" s="16"/>
      <c r="Q125" s="16"/>
      <c r="R125" s="43"/>
      <c r="S125" s="43"/>
      <c r="T125" s="43"/>
      <c r="U125" s="17"/>
      <c r="V125" s="17"/>
      <c r="W125" s="17"/>
      <c r="X125" s="31"/>
      <c r="Y125" s="17"/>
      <c r="Z125" s="13"/>
      <c r="AA125" s="13"/>
      <c r="AB125" s="13"/>
      <c r="AC125" s="13"/>
      <c r="AD125" s="13"/>
      <c r="AE125" s="18"/>
      <c r="AF125" s="19"/>
      <c r="AG125" s="13"/>
      <c r="AH125" s="14"/>
      <c r="AI125" s="15"/>
      <c r="AJ125" s="13"/>
    </row>
    <row r="126" spans="1:36">
      <c r="A126" s="28"/>
      <c r="B126" s="13"/>
      <c r="C126" s="12"/>
      <c r="D126" s="13"/>
      <c r="E126" s="13"/>
      <c r="F126" s="13"/>
      <c r="G126" s="17"/>
      <c r="H126" s="13"/>
      <c r="I126" s="16"/>
      <c r="J126" s="16"/>
      <c r="K126" s="16"/>
      <c r="L126" s="16"/>
      <c r="M126" s="16"/>
      <c r="N126" s="16"/>
      <c r="O126" s="16"/>
      <c r="P126" s="16"/>
      <c r="Q126" s="16"/>
      <c r="R126" s="43"/>
      <c r="S126" s="43"/>
      <c r="T126" s="43"/>
      <c r="U126" s="17"/>
      <c r="V126" s="17"/>
      <c r="W126" s="17"/>
      <c r="X126" s="31"/>
      <c r="Y126" s="17"/>
      <c r="Z126" s="13"/>
      <c r="AA126" s="13"/>
      <c r="AB126" s="13"/>
      <c r="AC126" s="13"/>
      <c r="AD126" s="13"/>
      <c r="AE126" s="18"/>
      <c r="AF126" s="19"/>
      <c r="AG126" s="13"/>
      <c r="AH126" s="14"/>
      <c r="AI126" s="15"/>
      <c r="AJ126" s="13"/>
    </row>
    <row r="127" spans="1:36">
      <c r="A127" s="28"/>
      <c r="B127" s="13"/>
      <c r="C127" s="12"/>
      <c r="D127" s="13"/>
      <c r="E127" s="13"/>
      <c r="F127" s="13"/>
      <c r="G127" s="17"/>
      <c r="H127" s="13"/>
      <c r="I127" s="16"/>
      <c r="J127" s="16"/>
      <c r="K127" s="16"/>
      <c r="L127" s="16"/>
      <c r="M127" s="16"/>
      <c r="N127" s="16"/>
      <c r="O127" s="16"/>
      <c r="P127" s="16"/>
      <c r="Q127" s="16"/>
      <c r="R127" s="43"/>
      <c r="S127" s="43"/>
      <c r="T127" s="43"/>
      <c r="U127" s="17"/>
      <c r="V127" s="17"/>
      <c r="W127" s="17"/>
      <c r="X127" s="31"/>
      <c r="Y127" s="17"/>
      <c r="Z127" s="13"/>
      <c r="AA127" s="13"/>
      <c r="AB127" s="13"/>
      <c r="AC127" s="13"/>
      <c r="AD127" s="13"/>
      <c r="AE127" s="18"/>
      <c r="AF127" s="19"/>
      <c r="AG127" s="13"/>
      <c r="AH127" s="14"/>
      <c r="AI127" s="15"/>
      <c r="AJ127" s="13"/>
    </row>
    <row r="128" spans="1:36">
      <c r="A128" s="28"/>
      <c r="B128" s="13"/>
      <c r="C128" s="12"/>
      <c r="D128" s="13"/>
      <c r="E128" s="13"/>
      <c r="F128" s="13"/>
      <c r="G128" s="17"/>
      <c r="H128" s="13"/>
      <c r="I128" s="16"/>
      <c r="J128" s="16"/>
      <c r="K128" s="16"/>
      <c r="L128" s="16"/>
      <c r="M128" s="16"/>
      <c r="N128" s="16"/>
      <c r="O128" s="16"/>
      <c r="P128" s="16"/>
      <c r="Q128" s="16"/>
      <c r="R128" s="43"/>
      <c r="S128" s="43"/>
      <c r="T128" s="43"/>
      <c r="U128" s="17"/>
      <c r="V128" s="17"/>
      <c r="W128" s="17"/>
      <c r="X128" s="31"/>
      <c r="Y128" s="17"/>
      <c r="Z128" s="13"/>
      <c r="AA128" s="13"/>
      <c r="AB128" s="13"/>
      <c r="AC128" s="13"/>
      <c r="AD128" s="13"/>
      <c r="AE128" s="18"/>
      <c r="AF128" s="19"/>
      <c r="AG128" s="13"/>
      <c r="AH128" s="14"/>
      <c r="AI128" s="15"/>
      <c r="AJ128" s="13"/>
    </row>
    <row r="129" spans="1:36">
      <c r="A129" s="28"/>
      <c r="B129" s="13"/>
      <c r="C129" s="12"/>
      <c r="D129" s="13"/>
      <c r="E129" s="13"/>
      <c r="F129" s="13"/>
      <c r="G129" s="17"/>
      <c r="H129" s="13"/>
      <c r="I129" s="16"/>
      <c r="J129" s="16"/>
      <c r="K129" s="16"/>
      <c r="L129" s="16"/>
      <c r="M129" s="16"/>
      <c r="N129" s="16"/>
      <c r="O129" s="16"/>
      <c r="P129" s="16"/>
      <c r="Q129" s="16"/>
      <c r="R129" s="43"/>
      <c r="S129" s="43"/>
      <c r="T129" s="43"/>
      <c r="U129" s="17"/>
      <c r="V129" s="17"/>
      <c r="W129" s="17"/>
      <c r="X129" s="31"/>
      <c r="Y129" s="17"/>
      <c r="Z129" s="13"/>
      <c r="AA129" s="13"/>
      <c r="AB129" s="13"/>
      <c r="AC129" s="13"/>
      <c r="AD129" s="13"/>
      <c r="AE129" s="18"/>
      <c r="AF129" s="19"/>
      <c r="AG129" s="13"/>
      <c r="AH129" s="14"/>
      <c r="AI129" s="15"/>
      <c r="AJ129" s="13"/>
    </row>
    <row r="130" spans="1:36">
      <c r="A130" s="28"/>
      <c r="B130" s="13"/>
      <c r="C130" s="12"/>
      <c r="D130" s="13"/>
      <c r="E130" s="13"/>
      <c r="F130" s="13"/>
      <c r="G130" s="17"/>
      <c r="H130" s="13"/>
      <c r="I130" s="16"/>
      <c r="J130" s="16"/>
      <c r="K130" s="16"/>
      <c r="L130" s="16"/>
      <c r="M130" s="16"/>
      <c r="N130" s="16"/>
      <c r="O130" s="16"/>
      <c r="P130" s="16"/>
      <c r="Q130" s="16"/>
      <c r="R130" s="43"/>
      <c r="S130" s="43"/>
      <c r="T130" s="43"/>
      <c r="U130" s="17"/>
      <c r="V130" s="17"/>
      <c r="W130" s="17"/>
      <c r="X130" s="31"/>
      <c r="Y130" s="17"/>
      <c r="Z130" s="13"/>
      <c r="AA130" s="13"/>
      <c r="AB130" s="13"/>
      <c r="AC130" s="13"/>
      <c r="AD130" s="13"/>
      <c r="AE130" s="18"/>
      <c r="AF130" s="19"/>
      <c r="AG130" s="13"/>
      <c r="AH130" s="14"/>
      <c r="AI130" s="15"/>
      <c r="AJ130" s="13"/>
    </row>
    <row r="131" spans="1:36">
      <c r="A131" s="28"/>
      <c r="B131" s="13"/>
      <c r="C131" s="12"/>
      <c r="D131" s="13"/>
      <c r="E131" s="13"/>
      <c r="F131" s="13"/>
      <c r="G131" s="17"/>
      <c r="H131" s="13"/>
      <c r="I131" s="16"/>
      <c r="J131" s="16"/>
      <c r="K131" s="16"/>
      <c r="L131" s="16"/>
      <c r="M131" s="16"/>
      <c r="N131" s="16"/>
      <c r="O131" s="16"/>
      <c r="P131" s="16"/>
      <c r="Q131" s="16"/>
      <c r="R131" s="43"/>
      <c r="S131" s="43"/>
      <c r="T131" s="43"/>
      <c r="U131" s="17"/>
      <c r="V131" s="17"/>
      <c r="W131" s="17"/>
      <c r="X131" s="31"/>
      <c r="Y131" s="17"/>
      <c r="Z131" s="13"/>
      <c r="AA131" s="13"/>
      <c r="AB131" s="13"/>
      <c r="AC131" s="13"/>
      <c r="AD131" s="13"/>
      <c r="AE131" s="18"/>
      <c r="AF131" s="19"/>
      <c r="AG131" s="13"/>
      <c r="AH131" s="14"/>
      <c r="AI131" s="15"/>
      <c r="AJ131" s="13"/>
    </row>
    <row r="132" spans="1:36">
      <c r="A132" s="28"/>
      <c r="B132" s="13"/>
      <c r="C132" s="12"/>
      <c r="D132" s="13"/>
      <c r="E132" s="13"/>
      <c r="F132" s="13"/>
      <c r="G132" s="17"/>
      <c r="H132" s="13"/>
      <c r="I132" s="16"/>
      <c r="J132" s="16"/>
      <c r="K132" s="16"/>
      <c r="L132" s="16"/>
      <c r="M132" s="16"/>
      <c r="N132" s="16"/>
      <c r="O132" s="16"/>
      <c r="P132" s="16"/>
      <c r="Q132" s="16"/>
      <c r="R132" s="43"/>
      <c r="S132" s="43"/>
      <c r="T132" s="43"/>
      <c r="U132" s="17"/>
      <c r="V132" s="17"/>
      <c r="W132" s="17"/>
      <c r="X132" s="31"/>
      <c r="Y132" s="17"/>
      <c r="Z132" s="13"/>
      <c r="AA132" s="13"/>
      <c r="AB132" s="13"/>
      <c r="AC132" s="13"/>
      <c r="AD132" s="13"/>
      <c r="AE132" s="18"/>
      <c r="AF132" s="19"/>
      <c r="AG132" s="13"/>
      <c r="AH132" s="14"/>
      <c r="AI132" s="15"/>
      <c r="AJ132" s="13"/>
    </row>
    <row r="133" spans="1:36">
      <c r="A133" s="28"/>
      <c r="B133" s="13"/>
      <c r="C133" s="12"/>
      <c r="D133" s="13"/>
      <c r="E133" s="13"/>
      <c r="F133" s="13"/>
      <c r="G133" s="17"/>
      <c r="H133" s="13"/>
      <c r="I133" s="16"/>
      <c r="J133" s="16"/>
      <c r="K133" s="16"/>
      <c r="L133" s="16"/>
      <c r="M133" s="16"/>
      <c r="N133" s="16"/>
      <c r="O133" s="16"/>
      <c r="P133" s="16"/>
      <c r="Q133" s="16"/>
      <c r="R133" s="43"/>
      <c r="S133" s="43"/>
      <c r="T133" s="43"/>
      <c r="U133" s="17"/>
      <c r="V133" s="17"/>
      <c r="W133" s="17"/>
      <c r="X133" s="31"/>
      <c r="Y133" s="17"/>
      <c r="Z133" s="13"/>
      <c r="AA133" s="13"/>
      <c r="AB133" s="13"/>
      <c r="AC133" s="13"/>
      <c r="AD133" s="13"/>
      <c r="AE133" s="18"/>
      <c r="AF133" s="19"/>
      <c r="AG133" s="13"/>
      <c r="AH133" s="14"/>
      <c r="AI133" s="15"/>
      <c r="AJ133" s="13"/>
    </row>
    <row r="134" spans="1:36">
      <c r="A134" s="28"/>
      <c r="B134" s="13"/>
      <c r="C134" s="12"/>
      <c r="D134" s="13"/>
      <c r="E134" s="13"/>
      <c r="F134" s="13"/>
      <c r="G134" s="17"/>
      <c r="H134" s="13"/>
      <c r="I134" s="16"/>
      <c r="J134" s="16"/>
      <c r="K134" s="16"/>
      <c r="L134" s="16"/>
      <c r="M134" s="16"/>
      <c r="N134" s="16"/>
      <c r="O134" s="16"/>
      <c r="P134" s="16"/>
      <c r="Q134" s="16"/>
      <c r="R134" s="43"/>
      <c r="S134" s="43"/>
      <c r="T134" s="43"/>
      <c r="U134" s="17"/>
      <c r="V134" s="17"/>
      <c r="W134" s="17"/>
      <c r="X134" s="31"/>
      <c r="Y134" s="17"/>
      <c r="Z134" s="13"/>
      <c r="AA134" s="13"/>
      <c r="AB134" s="13"/>
      <c r="AC134" s="13"/>
      <c r="AD134" s="13"/>
      <c r="AE134" s="18"/>
      <c r="AF134" s="19"/>
      <c r="AG134" s="13"/>
      <c r="AH134" s="14"/>
      <c r="AI134" s="15"/>
      <c r="AJ134" s="13"/>
    </row>
    <row r="135" spans="1:36">
      <c r="A135" s="28"/>
      <c r="B135" s="13"/>
      <c r="C135" s="12"/>
      <c r="D135" s="13"/>
      <c r="E135" s="13"/>
      <c r="F135" s="13"/>
      <c r="G135" s="17"/>
      <c r="H135" s="13"/>
      <c r="I135" s="16"/>
      <c r="J135" s="16"/>
      <c r="K135" s="16"/>
      <c r="L135" s="16"/>
      <c r="M135" s="16"/>
      <c r="N135" s="16"/>
      <c r="O135" s="16"/>
      <c r="P135" s="16"/>
      <c r="Q135" s="16"/>
      <c r="R135" s="43"/>
      <c r="S135" s="43"/>
      <c r="T135" s="43"/>
      <c r="U135" s="17"/>
      <c r="V135" s="17"/>
      <c r="W135" s="17"/>
      <c r="X135" s="31"/>
      <c r="Y135" s="17"/>
      <c r="Z135" s="13"/>
      <c r="AA135" s="13"/>
      <c r="AB135" s="13"/>
      <c r="AC135" s="13"/>
      <c r="AD135" s="13"/>
      <c r="AE135" s="18"/>
      <c r="AF135" s="19"/>
      <c r="AG135" s="13"/>
      <c r="AH135" s="14"/>
      <c r="AI135" s="15"/>
      <c r="AJ135" s="13"/>
    </row>
    <row r="136" spans="1:36">
      <c r="A136" s="28"/>
      <c r="B136" s="13"/>
      <c r="C136" s="12"/>
      <c r="D136" s="13"/>
      <c r="E136" s="13"/>
      <c r="F136" s="13"/>
      <c r="G136" s="17"/>
      <c r="H136" s="13"/>
      <c r="I136" s="16"/>
      <c r="J136" s="16"/>
      <c r="K136" s="16"/>
      <c r="L136" s="16"/>
      <c r="M136" s="16"/>
      <c r="N136" s="16"/>
      <c r="O136" s="16"/>
      <c r="P136" s="16"/>
      <c r="Q136" s="16"/>
      <c r="R136" s="43"/>
      <c r="S136" s="43"/>
      <c r="T136" s="43"/>
      <c r="U136" s="17"/>
      <c r="V136" s="17"/>
      <c r="W136" s="17"/>
      <c r="X136" s="31"/>
      <c r="Y136" s="17"/>
      <c r="Z136" s="13"/>
      <c r="AA136" s="13"/>
      <c r="AB136" s="13"/>
      <c r="AC136" s="13"/>
      <c r="AD136" s="13"/>
      <c r="AE136" s="18"/>
      <c r="AF136" s="19"/>
      <c r="AG136" s="13"/>
      <c r="AH136" s="14"/>
      <c r="AI136" s="15"/>
      <c r="AJ136" s="13"/>
    </row>
    <row r="137" spans="1:36">
      <c r="A137" s="28"/>
      <c r="B137" s="13"/>
      <c r="C137" s="12"/>
      <c r="D137" s="13"/>
      <c r="E137" s="13"/>
      <c r="F137" s="13"/>
      <c r="G137" s="17"/>
      <c r="H137" s="13"/>
      <c r="I137" s="16"/>
      <c r="J137" s="16"/>
      <c r="K137" s="16"/>
      <c r="L137" s="16"/>
      <c r="M137" s="16"/>
      <c r="N137" s="16"/>
      <c r="O137" s="16"/>
      <c r="P137" s="16"/>
      <c r="Q137" s="16"/>
      <c r="R137" s="43"/>
      <c r="S137" s="43"/>
      <c r="T137" s="43"/>
      <c r="U137" s="17"/>
      <c r="V137" s="17"/>
      <c r="W137" s="17"/>
      <c r="X137" s="31"/>
      <c r="Y137" s="17"/>
      <c r="Z137" s="13"/>
      <c r="AA137" s="13"/>
      <c r="AB137" s="13"/>
      <c r="AC137" s="13"/>
      <c r="AD137" s="13"/>
      <c r="AE137" s="18"/>
      <c r="AF137" s="19"/>
      <c r="AG137" s="13"/>
      <c r="AH137" s="14"/>
      <c r="AI137" s="15"/>
      <c r="AJ137" s="13"/>
    </row>
    <row r="138" spans="1:36">
      <c r="A138" s="28"/>
      <c r="B138" s="13"/>
      <c r="C138" s="12"/>
      <c r="D138" s="13"/>
      <c r="E138" s="13"/>
      <c r="F138" s="13"/>
      <c r="G138" s="17"/>
      <c r="H138" s="13"/>
      <c r="I138" s="16"/>
      <c r="J138" s="16"/>
      <c r="K138" s="16"/>
      <c r="L138" s="16"/>
      <c r="M138" s="16"/>
      <c r="N138" s="16"/>
      <c r="O138" s="16"/>
      <c r="P138" s="16"/>
      <c r="Q138" s="16"/>
      <c r="R138" s="43"/>
      <c r="S138" s="43"/>
      <c r="T138" s="43"/>
      <c r="U138" s="17"/>
      <c r="V138" s="17"/>
      <c r="W138" s="17"/>
      <c r="X138" s="31"/>
      <c r="Y138" s="17"/>
      <c r="Z138" s="13"/>
      <c r="AA138" s="13"/>
      <c r="AB138" s="13"/>
      <c r="AC138" s="13"/>
      <c r="AD138" s="13"/>
      <c r="AE138" s="18"/>
      <c r="AF138" s="19"/>
      <c r="AG138" s="13"/>
      <c r="AH138" s="14"/>
      <c r="AI138" s="15"/>
      <c r="AJ138" s="13"/>
    </row>
    <row r="139" spans="1:36">
      <c r="A139" s="28"/>
      <c r="B139" s="13"/>
      <c r="C139" s="12"/>
      <c r="D139" s="13"/>
      <c r="E139" s="13"/>
      <c r="F139" s="13"/>
      <c r="G139" s="17"/>
      <c r="H139" s="13"/>
      <c r="I139" s="16"/>
      <c r="J139" s="16"/>
      <c r="K139" s="16"/>
      <c r="L139" s="16"/>
      <c r="M139" s="16"/>
      <c r="N139" s="16"/>
      <c r="O139" s="16"/>
      <c r="P139" s="16"/>
      <c r="Q139" s="16"/>
      <c r="R139" s="43"/>
      <c r="S139" s="43"/>
      <c r="T139" s="43"/>
      <c r="U139" s="17"/>
      <c r="V139" s="17"/>
      <c r="W139" s="17"/>
      <c r="X139" s="31"/>
      <c r="Y139" s="17"/>
      <c r="Z139" s="13"/>
      <c r="AA139" s="13"/>
      <c r="AB139" s="13"/>
      <c r="AC139" s="13"/>
      <c r="AD139" s="13"/>
      <c r="AE139" s="18"/>
      <c r="AF139" s="19"/>
      <c r="AG139" s="13"/>
      <c r="AH139" s="14"/>
      <c r="AI139" s="15"/>
      <c r="AJ139" s="13"/>
    </row>
    <row r="140" spans="1:36">
      <c r="A140" s="28"/>
      <c r="B140" s="13"/>
      <c r="C140" s="12"/>
      <c r="D140" s="13"/>
      <c r="E140" s="13"/>
      <c r="F140" s="13"/>
      <c r="G140" s="17"/>
      <c r="H140" s="13"/>
      <c r="I140" s="16"/>
      <c r="J140" s="16"/>
      <c r="K140" s="16"/>
      <c r="L140" s="16"/>
      <c r="M140" s="16"/>
      <c r="N140" s="16"/>
      <c r="O140" s="16"/>
      <c r="P140" s="16"/>
      <c r="Q140" s="16"/>
      <c r="R140" s="43"/>
      <c r="S140" s="43"/>
      <c r="T140" s="43"/>
      <c r="U140" s="17"/>
      <c r="V140" s="17"/>
      <c r="W140" s="17"/>
      <c r="X140" s="31"/>
      <c r="Y140" s="17"/>
      <c r="Z140" s="13"/>
      <c r="AA140" s="13"/>
      <c r="AB140" s="13"/>
      <c r="AC140" s="13"/>
      <c r="AD140" s="13"/>
      <c r="AE140" s="18"/>
      <c r="AF140" s="19"/>
      <c r="AG140" s="13"/>
      <c r="AH140" s="14"/>
      <c r="AI140" s="15"/>
      <c r="AJ140" s="13"/>
    </row>
    <row r="141" spans="1:36">
      <c r="A141" s="28"/>
      <c r="B141" s="13"/>
      <c r="C141" s="12"/>
      <c r="D141" s="13"/>
      <c r="E141" s="13"/>
      <c r="F141" s="13"/>
      <c r="G141" s="17"/>
      <c r="H141" s="13"/>
      <c r="I141" s="16"/>
      <c r="J141" s="16"/>
      <c r="K141" s="16"/>
      <c r="L141" s="16"/>
      <c r="M141" s="16"/>
      <c r="N141" s="16"/>
      <c r="O141" s="16"/>
      <c r="P141" s="16"/>
      <c r="Q141" s="16"/>
      <c r="R141" s="43"/>
      <c r="S141" s="43"/>
      <c r="T141" s="43"/>
      <c r="U141" s="17"/>
      <c r="V141" s="17"/>
      <c r="W141" s="17"/>
      <c r="X141" s="31"/>
      <c r="Y141" s="17"/>
      <c r="Z141" s="13"/>
      <c r="AA141" s="13"/>
      <c r="AB141" s="13"/>
      <c r="AC141" s="13"/>
      <c r="AD141" s="13"/>
      <c r="AE141" s="18"/>
      <c r="AF141" s="19"/>
      <c r="AG141" s="13"/>
      <c r="AH141" s="14"/>
      <c r="AI141" s="15"/>
      <c r="AJ141" s="13"/>
    </row>
    <row r="142" spans="1:36">
      <c r="A142" s="28"/>
      <c r="B142" s="13"/>
      <c r="C142" s="12"/>
      <c r="D142" s="13"/>
      <c r="E142" s="13"/>
      <c r="F142" s="13"/>
      <c r="G142" s="17"/>
      <c r="H142" s="13"/>
      <c r="I142" s="16"/>
      <c r="J142" s="16"/>
      <c r="K142" s="16"/>
      <c r="L142" s="16"/>
      <c r="M142" s="16"/>
      <c r="N142" s="16"/>
      <c r="O142" s="16"/>
      <c r="P142" s="16"/>
      <c r="Q142" s="16"/>
      <c r="R142" s="43"/>
      <c r="S142" s="43"/>
      <c r="T142" s="43"/>
      <c r="U142" s="17"/>
      <c r="V142" s="17"/>
      <c r="W142" s="17"/>
      <c r="X142" s="31"/>
      <c r="Y142" s="17"/>
      <c r="Z142" s="13"/>
      <c r="AA142" s="13"/>
      <c r="AB142" s="13"/>
      <c r="AC142" s="13"/>
      <c r="AD142" s="13"/>
      <c r="AE142" s="18"/>
      <c r="AF142" s="19"/>
      <c r="AG142" s="13"/>
      <c r="AH142" s="14"/>
      <c r="AI142" s="15"/>
      <c r="AJ142" s="13"/>
    </row>
    <row r="143" spans="1:36">
      <c r="A143" s="28"/>
      <c r="B143" s="13"/>
      <c r="C143" s="12"/>
      <c r="D143" s="13"/>
      <c r="E143" s="13"/>
      <c r="F143" s="13"/>
      <c r="G143" s="17"/>
      <c r="H143" s="13"/>
      <c r="I143" s="16"/>
      <c r="J143" s="16"/>
      <c r="K143" s="16"/>
      <c r="L143" s="16"/>
      <c r="M143" s="16"/>
      <c r="N143" s="16"/>
      <c r="O143" s="16"/>
      <c r="P143" s="16"/>
      <c r="Q143" s="16"/>
      <c r="R143" s="43"/>
      <c r="S143" s="43"/>
      <c r="T143" s="43"/>
      <c r="U143" s="17"/>
      <c r="V143" s="17"/>
      <c r="W143" s="17"/>
      <c r="X143" s="31"/>
      <c r="Y143" s="17"/>
      <c r="Z143" s="13"/>
      <c r="AA143" s="13"/>
      <c r="AB143" s="13"/>
      <c r="AC143" s="13"/>
      <c r="AD143" s="13"/>
      <c r="AE143" s="18"/>
      <c r="AF143" s="19"/>
      <c r="AG143" s="13"/>
      <c r="AH143" s="14"/>
      <c r="AI143" s="15"/>
      <c r="AJ143" s="13"/>
    </row>
    <row r="144" spans="1:36">
      <c r="A144" s="28"/>
      <c r="B144" s="13"/>
      <c r="C144" s="12"/>
      <c r="D144" s="13"/>
      <c r="E144" s="13"/>
      <c r="F144" s="13"/>
      <c r="G144" s="17"/>
      <c r="H144" s="13"/>
      <c r="I144" s="16"/>
      <c r="J144" s="16"/>
      <c r="K144" s="16"/>
      <c r="L144" s="16"/>
      <c r="M144" s="16"/>
      <c r="N144" s="16"/>
      <c r="O144" s="16"/>
      <c r="P144" s="16"/>
      <c r="Q144" s="16"/>
      <c r="R144" s="43"/>
      <c r="S144" s="43"/>
      <c r="T144" s="43"/>
      <c r="U144" s="17"/>
      <c r="V144" s="17"/>
      <c r="W144" s="17"/>
      <c r="X144" s="31"/>
      <c r="Y144" s="17"/>
      <c r="Z144" s="13"/>
      <c r="AA144" s="13"/>
      <c r="AB144" s="13"/>
      <c r="AC144" s="13"/>
      <c r="AD144" s="13"/>
      <c r="AE144" s="18"/>
      <c r="AF144" s="19"/>
      <c r="AG144" s="13"/>
      <c r="AH144" s="14"/>
      <c r="AI144" s="15"/>
      <c r="AJ144" s="13"/>
    </row>
    <row r="145" spans="1:36">
      <c r="A145" s="28"/>
      <c r="B145" s="13"/>
      <c r="C145" s="12"/>
      <c r="D145" s="13"/>
      <c r="E145" s="13"/>
      <c r="F145" s="13"/>
      <c r="G145" s="17"/>
      <c r="H145" s="13"/>
      <c r="I145" s="16"/>
      <c r="J145" s="16"/>
      <c r="K145" s="16"/>
      <c r="L145" s="16"/>
      <c r="M145" s="16"/>
      <c r="N145" s="16"/>
      <c r="O145" s="16"/>
      <c r="P145" s="16"/>
      <c r="Q145" s="16"/>
      <c r="R145" s="43"/>
      <c r="S145" s="43"/>
      <c r="T145" s="43"/>
      <c r="U145" s="17"/>
      <c r="V145" s="17"/>
      <c r="W145" s="17"/>
      <c r="X145" s="31"/>
      <c r="Y145" s="17"/>
      <c r="Z145" s="13"/>
      <c r="AA145" s="13"/>
      <c r="AB145" s="13"/>
      <c r="AC145" s="13"/>
      <c r="AD145" s="13"/>
      <c r="AE145" s="18"/>
      <c r="AF145" s="19"/>
      <c r="AG145" s="13"/>
      <c r="AH145" s="14"/>
      <c r="AI145" s="15"/>
      <c r="AJ145" s="13"/>
    </row>
    <row r="146" spans="1:36">
      <c r="A146" s="28"/>
      <c r="B146" s="13"/>
      <c r="C146" s="12"/>
      <c r="D146" s="13"/>
      <c r="E146" s="13"/>
      <c r="F146" s="13"/>
      <c r="G146" s="17"/>
      <c r="H146" s="13"/>
      <c r="I146" s="16"/>
      <c r="J146" s="16"/>
      <c r="K146" s="16"/>
      <c r="L146" s="16"/>
      <c r="M146" s="16"/>
      <c r="N146" s="16"/>
      <c r="O146" s="16"/>
      <c r="P146" s="16"/>
      <c r="Q146" s="16"/>
      <c r="R146" s="43"/>
      <c r="S146" s="43"/>
      <c r="T146" s="43"/>
      <c r="U146" s="17"/>
      <c r="V146" s="17"/>
      <c r="W146" s="17"/>
      <c r="X146" s="31"/>
      <c r="Y146" s="17"/>
      <c r="Z146" s="13"/>
      <c r="AA146" s="13"/>
      <c r="AB146" s="13"/>
      <c r="AC146" s="13"/>
      <c r="AD146" s="13"/>
      <c r="AE146" s="18"/>
      <c r="AF146" s="19"/>
      <c r="AG146" s="13"/>
      <c r="AH146" s="14"/>
      <c r="AI146" s="15"/>
      <c r="AJ146" s="13"/>
    </row>
    <row r="147" spans="1:36">
      <c r="A147" s="28"/>
      <c r="B147" s="13"/>
      <c r="C147" s="12"/>
      <c r="D147" s="13"/>
      <c r="E147" s="13"/>
      <c r="F147" s="13"/>
      <c r="G147" s="17"/>
      <c r="H147" s="13"/>
      <c r="I147" s="16"/>
      <c r="J147" s="16"/>
      <c r="K147" s="16"/>
      <c r="L147" s="16"/>
      <c r="M147" s="16"/>
      <c r="N147" s="16"/>
      <c r="O147" s="16"/>
      <c r="P147" s="16"/>
      <c r="Q147" s="16"/>
      <c r="R147" s="43"/>
      <c r="S147" s="43"/>
      <c r="T147" s="43"/>
      <c r="U147" s="17"/>
      <c r="V147" s="17"/>
      <c r="W147" s="17"/>
      <c r="X147" s="31"/>
      <c r="Y147" s="17"/>
      <c r="Z147" s="13"/>
      <c r="AA147" s="13"/>
      <c r="AB147" s="13"/>
      <c r="AC147" s="13"/>
      <c r="AD147" s="13"/>
      <c r="AE147" s="18"/>
      <c r="AF147" s="19"/>
      <c r="AG147" s="13"/>
      <c r="AH147" s="14"/>
      <c r="AI147" s="15"/>
      <c r="AJ147" s="13"/>
    </row>
    <row r="148" spans="1:36">
      <c r="A148" s="28"/>
      <c r="B148" s="13"/>
      <c r="C148" s="12"/>
      <c r="D148" s="13"/>
      <c r="E148" s="13"/>
      <c r="F148" s="13"/>
      <c r="G148" s="17"/>
      <c r="H148" s="13"/>
      <c r="I148" s="16"/>
      <c r="J148" s="16"/>
      <c r="K148" s="16"/>
      <c r="L148" s="16"/>
      <c r="M148" s="16"/>
      <c r="N148" s="16"/>
      <c r="O148" s="16"/>
      <c r="P148" s="16"/>
      <c r="Q148" s="16"/>
      <c r="R148" s="43"/>
      <c r="S148" s="43"/>
      <c r="T148" s="43"/>
      <c r="U148" s="17"/>
      <c r="V148" s="17"/>
      <c r="W148" s="17"/>
      <c r="X148" s="31"/>
      <c r="Y148" s="17"/>
      <c r="Z148" s="13"/>
      <c r="AA148" s="13"/>
      <c r="AB148" s="13"/>
      <c r="AC148" s="13"/>
      <c r="AD148" s="13"/>
      <c r="AE148" s="18"/>
      <c r="AF148" s="19"/>
      <c r="AG148" s="13"/>
      <c r="AH148" s="14"/>
      <c r="AI148" s="15"/>
      <c r="AJ148" s="13"/>
    </row>
    <row r="149" spans="1:36">
      <c r="A149" s="28"/>
      <c r="B149" s="13"/>
      <c r="C149" s="12"/>
      <c r="D149" s="13"/>
      <c r="E149" s="13"/>
      <c r="F149" s="13"/>
      <c r="G149" s="17"/>
      <c r="H149" s="13"/>
      <c r="I149" s="16"/>
      <c r="J149" s="16"/>
      <c r="K149" s="16"/>
      <c r="L149" s="16"/>
      <c r="M149" s="16"/>
      <c r="N149" s="16"/>
      <c r="O149" s="16"/>
      <c r="P149" s="16"/>
      <c r="Q149" s="16"/>
      <c r="R149" s="43"/>
      <c r="S149" s="43"/>
      <c r="T149" s="43"/>
      <c r="U149" s="17"/>
      <c r="V149" s="17"/>
      <c r="W149" s="17"/>
      <c r="X149" s="31"/>
      <c r="Y149" s="17"/>
      <c r="Z149" s="13"/>
      <c r="AA149" s="13"/>
      <c r="AB149" s="13"/>
      <c r="AC149" s="13"/>
      <c r="AD149" s="13"/>
      <c r="AE149" s="18"/>
      <c r="AF149" s="19"/>
      <c r="AG149" s="13"/>
      <c r="AH149" s="14"/>
      <c r="AI149" s="15"/>
      <c r="AJ149" s="13"/>
    </row>
    <row r="150" spans="1:36">
      <c r="A150" s="28"/>
      <c r="B150" s="13"/>
      <c r="C150" s="12"/>
      <c r="D150" s="13"/>
      <c r="E150" s="13"/>
      <c r="F150" s="13"/>
      <c r="G150" s="17"/>
      <c r="H150" s="13"/>
      <c r="I150" s="16"/>
      <c r="J150" s="16"/>
      <c r="K150" s="16"/>
      <c r="L150" s="16"/>
      <c r="M150" s="16"/>
      <c r="N150" s="16"/>
      <c r="O150" s="16"/>
      <c r="P150" s="16"/>
      <c r="Q150" s="16"/>
      <c r="R150" s="43"/>
      <c r="S150" s="43"/>
      <c r="T150" s="43"/>
      <c r="U150" s="17"/>
      <c r="V150" s="17"/>
      <c r="W150" s="17"/>
      <c r="X150" s="31"/>
      <c r="Y150" s="17"/>
      <c r="Z150" s="13"/>
      <c r="AA150" s="13"/>
      <c r="AB150" s="13"/>
      <c r="AC150" s="13"/>
      <c r="AD150" s="13"/>
      <c r="AE150" s="18"/>
      <c r="AF150" s="19"/>
      <c r="AG150" s="13"/>
      <c r="AH150" s="14"/>
      <c r="AI150" s="15"/>
      <c r="AJ150" s="13"/>
    </row>
    <row r="151" spans="1:36">
      <c r="A151" s="28"/>
      <c r="B151" s="13"/>
      <c r="C151" s="12"/>
      <c r="D151" s="13"/>
      <c r="E151" s="13"/>
      <c r="F151" s="13"/>
      <c r="G151" s="17"/>
      <c r="H151" s="13"/>
      <c r="I151" s="16"/>
      <c r="J151" s="16"/>
      <c r="K151" s="16"/>
      <c r="L151" s="16"/>
      <c r="M151" s="16"/>
      <c r="N151" s="16"/>
      <c r="O151" s="16"/>
      <c r="P151" s="16"/>
      <c r="Q151" s="16"/>
      <c r="R151" s="43"/>
      <c r="S151" s="43"/>
      <c r="T151" s="43"/>
      <c r="U151" s="17"/>
      <c r="V151" s="17"/>
      <c r="W151" s="17"/>
      <c r="X151" s="31"/>
      <c r="Y151" s="17"/>
      <c r="Z151" s="13"/>
      <c r="AA151" s="13"/>
      <c r="AB151" s="13"/>
      <c r="AC151" s="13"/>
      <c r="AD151" s="13"/>
      <c r="AE151" s="18"/>
      <c r="AF151" s="19"/>
      <c r="AG151" s="13"/>
      <c r="AH151" s="14"/>
      <c r="AI151" s="15"/>
      <c r="AJ151" s="13"/>
    </row>
    <row r="152" spans="1:36">
      <c r="A152" s="28"/>
      <c r="B152" s="13"/>
      <c r="C152" s="12"/>
      <c r="D152" s="13"/>
      <c r="E152" s="13"/>
      <c r="F152" s="13"/>
      <c r="G152" s="17"/>
      <c r="H152" s="13"/>
      <c r="I152" s="16"/>
      <c r="J152" s="16"/>
      <c r="K152" s="16"/>
      <c r="L152" s="16"/>
      <c r="M152" s="16"/>
      <c r="N152" s="16"/>
      <c r="O152" s="16"/>
      <c r="P152" s="16"/>
      <c r="Q152" s="16"/>
      <c r="R152" s="43"/>
      <c r="S152" s="43"/>
      <c r="T152" s="43"/>
      <c r="U152" s="17"/>
      <c r="V152" s="17"/>
      <c r="W152" s="17"/>
      <c r="X152" s="31"/>
      <c r="Y152" s="17"/>
      <c r="Z152" s="13"/>
      <c r="AA152" s="13"/>
      <c r="AB152" s="13"/>
      <c r="AC152" s="13"/>
      <c r="AD152" s="13"/>
      <c r="AE152" s="18"/>
      <c r="AF152" s="19"/>
      <c r="AG152" s="13"/>
      <c r="AH152" s="14"/>
      <c r="AI152" s="15"/>
      <c r="AJ152" s="13"/>
    </row>
    <row r="153" spans="1:36">
      <c r="A153" s="28"/>
      <c r="B153" s="13"/>
      <c r="C153" s="12"/>
      <c r="D153" s="13"/>
      <c r="E153" s="13"/>
      <c r="F153" s="13"/>
      <c r="G153" s="17"/>
      <c r="H153" s="13"/>
      <c r="I153" s="16"/>
      <c r="J153" s="16"/>
      <c r="K153" s="16"/>
      <c r="L153" s="16"/>
      <c r="M153" s="16"/>
      <c r="N153" s="16"/>
      <c r="O153" s="16"/>
      <c r="P153" s="16"/>
      <c r="Q153" s="16"/>
      <c r="R153" s="43"/>
      <c r="S153" s="43"/>
      <c r="T153" s="43"/>
      <c r="U153" s="17"/>
      <c r="V153" s="17"/>
      <c r="W153" s="17"/>
      <c r="X153" s="31"/>
      <c r="Y153" s="17"/>
      <c r="Z153" s="13"/>
      <c r="AA153" s="13"/>
      <c r="AB153" s="13"/>
      <c r="AC153" s="13"/>
      <c r="AD153" s="13"/>
      <c r="AE153" s="18"/>
      <c r="AF153" s="19"/>
      <c r="AG153" s="13"/>
      <c r="AH153" s="14"/>
      <c r="AI153" s="15"/>
      <c r="AJ153" s="13"/>
    </row>
    <row r="154" spans="1:36">
      <c r="A154" s="28"/>
      <c r="B154" s="13"/>
      <c r="C154" s="12"/>
      <c r="D154" s="13"/>
      <c r="E154" s="13"/>
      <c r="F154" s="13"/>
      <c r="G154" s="17"/>
      <c r="H154" s="13"/>
      <c r="I154" s="16"/>
      <c r="J154" s="16"/>
      <c r="K154" s="16"/>
      <c r="L154" s="16"/>
      <c r="M154" s="16"/>
      <c r="N154" s="16"/>
      <c r="O154" s="16"/>
      <c r="P154" s="16"/>
      <c r="Q154" s="16"/>
      <c r="R154" s="43"/>
      <c r="S154" s="43"/>
      <c r="T154" s="43"/>
      <c r="U154" s="17"/>
      <c r="V154" s="17"/>
      <c r="W154" s="17"/>
      <c r="X154" s="31"/>
      <c r="Y154" s="17"/>
      <c r="Z154" s="13"/>
      <c r="AA154" s="13"/>
      <c r="AB154" s="13"/>
      <c r="AC154" s="13"/>
      <c r="AD154" s="13"/>
      <c r="AE154" s="18"/>
      <c r="AF154" s="19"/>
      <c r="AG154" s="13"/>
      <c r="AH154" s="14"/>
      <c r="AI154" s="15"/>
      <c r="AJ154" s="13"/>
    </row>
    <row r="155" spans="1:36">
      <c r="A155" s="28"/>
      <c r="B155" s="13"/>
      <c r="C155" s="12"/>
      <c r="D155" s="13"/>
      <c r="E155" s="13"/>
      <c r="F155" s="13"/>
      <c r="G155" s="17"/>
      <c r="H155" s="13"/>
      <c r="I155" s="16"/>
      <c r="J155" s="16"/>
      <c r="K155" s="16"/>
      <c r="L155" s="16"/>
      <c r="M155" s="16"/>
      <c r="N155" s="16"/>
      <c r="O155" s="16"/>
      <c r="P155" s="16"/>
      <c r="Q155" s="16"/>
      <c r="R155" s="43"/>
      <c r="S155" s="43"/>
      <c r="T155" s="43"/>
      <c r="U155" s="17"/>
      <c r="V155" s="17"/>
      <c r="W155" s="17"/>
      <c r="X155" s="31"/>
      <c r="Y155" s="17"/>
      <c r="Z155" s="13"/>
      <c r="AA155" s="13"/>
      <c r="AB155" s="13"/>
      <c r="AC155" s="13"/>
      <c r="AD155" s="13"/>
      <c r="AE155" s="18"/>
      <c r="AF155" s="19"/>
      <c r="AG155" s="13"/>
      <c r="AH155" s="14"/>
      <c r="AI155" s="15"/>
      <c r="AJ155" s="13"/>
    </row>
    <row r="156" spans="1:36">
      <c r="A156" s="28"/>
      <c r="B156" s="13"/>
      <c r="C156" s="12"/>
      <c r="D156" s="13"/>
      <c r="E156" s="13"/>
      <c r="F156" s="13"/>
      <c r="G156" s="17"/>
      <c r="H156" s="13"/>
      <c r="I156" s="16"/>
      <c r="J156" s="16"/>
      <c r="K156" s="16"/>
      <c r="L156" s="16"/>
      <c r="M156" s="16"/>
      <c r="N156" s="16"/>
      <c r="O156" s="16"/>
      <c r="P156" s="16"/>
      <c r="Q156" s="16"/>
      <c r="R156" s="43"/>
      <c r="S156" s="43"/>
      <c r="T156" s="43"/>
      <c r="U156" s="17"/>
      <c r="V156" s="17"/>
      <c r="W156" s="17"/>
      <c r="X156" s="31"/>
      <c r="Y156" s="17"/>
      <c r="Z156" s="13"/>
      <c r="AA156" s="13"/>
      <c r="AB156" s="13"/>
      <c r="AC156" s="13"/>
      <c r="AD156" s="13"/>
      <c r="AE156" s="18"/>
      <c r="AF156" s="19"/>
      <c r="AG156" s="13"/>
      <c r="AH156" s="14"/>
      <c r="AI156" s="15"/>
      <c r="AJ156" s="13"/>
    </row>
    <row r="157" spans="1:36">
      <c r="A157" s="28"/>
      <c r="B157" s="13"/>
      <c r="C157" s="12"/>
      <c r="D157" s="13"/>
      <c r="E157" s="13"/>
      <c r="F157" s="13"/>
      <c r="G157" s="17"/>
      <c r="H157" s="13"/>
      <c r="I157" s="16"/>
      <c r="J157" s="16"/>
      <c r="K157" s="16"/>
      <c r="L157" s="16"/>
      <c r="M157" s="16"/>
      <c r="N157" s="16"/>
      <c r="O157" s="16"/>
      <c r="P157" s="16"/>
      <c r="Q157" s="16"/>
      <c r="R157" s="43"/>
      <c r="S157" s="43"/>
      <c r="T157" s="43"/>
      <c r="U157" s="17"/>
      <c r="V157" s="17"/>
      <c r="W157" s="17"/>
      <c r="X157" s="31"/>
      <c r="Y157" s="17"/>
      <c r="Z157" s="13"/>
      <c r="AA157" s="13"/>
      <c r="AB157" s="13"/>
      <c r="AC157" s="13"/>
      <c r="AD157" s="13"/>
      <c r="AE157" s="18"/>
      <c r="AF157" s="19"/>
      <c r="AG157" s="13"/>
      <c r="AH157" s="14"/>
      <c r="AI157" s="15"/>
      <c r="AJ157" s="13"/>
    </row>
    <row r="158" spans="1:36">
      <c r="A158" s="28"/>
      <c r="B158" s="13"/>
      <c r="C158" s="12"/>
      <c r="D158" s="13"/>
      <c r="E158" s="13"/>
      <c r="F158" s="13"/>
      <c r="G158" s="17"/>
      <c r="H158" s="13"/>
      <c r="I158" s="16"/>
      <c r="J158" s="16"/>
      <c r="K158" s="16"/>
      <c r="L158" s="16"/>
      <c r="M158" s="16"/>
      <c r="N158" s="16"/>
      <c r="O158" s="16"/>
      <c r="P158" s="16"/>
      <c r="Q158" s="16"/>
      <c r="R158" s="43"/>
      <c r="S158" s="43"/>
      <c r="T158" s="43"/>
      <c r="U158" s="17"/>
      <c r="V158" s="17"/>
      <c r="W158" s="17"/>
      <c r="X158" s="31"/>
      <c r="Y158" s="17"/>
      <c r="Z158" s="13"/>
      <c r="AA158" s="13"/>
      <c r="AB158" s="13"/>
      <c r="AC158" s="13"/>
      <c r="AD158" s="13"/>
      <c r="AE158" s="18"/>
      <c r="AF158" s="19"/>
      <c r="AG158" s="13"/>
      <c r="AH158" s="14"/>
      <c r="AI158" s="15"/>
      <c r="AJ158" s="13"/>
    </row>
    <row r="159" spans="1:36">
      <c r="A159" s="28"/>
      <c r="B159" s="13"/>
      <c r="C159" s="12"/>
      <c r="D159" s="13"/>
      <c r="E159" s="13"/>
      <c r="F159" s="13"/>
      <c r="G159" s="17"/>
      <c r="H159" s="13"/>
      <c r="I159" s="16"/>
      <c r="J159" s="16"/>
      <c r="K159" s="16"/>
      <c r="L159" s="16"/>
      <c r="M159" s="16"/>
      <c r="N159" s="16"/>
      <c r="O159" s="16"/>
      <c r="P159" s="16"/>
      <c r="Q159" s="16"/>
      <c r="R159" s="43"/>
      <c r="S159" s="43"/>
      <c r="T159" s="43"/>
      <c r="U159" s="17"/>
      <c r="V159" s="17"/>
      <c r="W159" s="17"/>
      <c r="X159" s="31"/>
      <c r="Y159" s="17"/>
      <c r="Z159" s="13"/>
      <c r="AA159" s="13"/>
      <c r="AB159" s="13"/>
      <c r="AC159" s="13"/>
      <c r="AD159" s="13"/>
      <c r="AE159" s="18"/>
      <c r="AF159" s="19"/>
      <c r="AG159" s="13"/>
      <c r="AH159" s="14"/>
      <c r="AI159" s="15"/>
      <c r="AJ159" s="13"/>
    </row>
    <row r="160" spans="1:36">
      <c r="A160" s="28"/>
      <c r="B160" s="13"/>
      <c r="C160" s="12"/>
      <c r="D160" s="13"/>
      <c r="E160" s="13"/>
      <c r="F160" s="13"/>
      <c r="G160" s="17"/>
      <c r="H160" s="13"/>
      <c r="I160" s="16"/>
      <c r="J160" s="16"/>
      <c r="K160" s="16"/>
      <c r="L160" s="16"/>
      <c r="M160" s="16"/>
      <c r="N160" s="16"/>
      <c r="O160" s="16"/>
      <c r="P160" s="16"/>
      <c r="Q160" s="16"/>
      <c r="R160" s="43"/>
      <c r="S160" s="43"/>
      <c r="T160" s="43"/>
      <c r="U160" s="17"/>
      <c r="V160" s="17"/>
      <c r="W160" s="17"/>
      <c r="X160" s="31"/>
      <c r="Y160" s="17"/>
      <c r="Z160" s="13"/>
      <c r="AA160" s="13"/>
      <c r="AB160" s="13"/>
      <c r="AC160" s="13"/>
      <c r="AD160" s="13"/>
      <c r="AE160" s="18"/>
      <c r="AF160" s="19"/>
      <c r="AG160" s="13"/>
      <c r="AH160" s="14"/>
      <c r="AI160" s="15"/>
      <c r="AJ160" s="13"/>
    </row>
    <row r="161" spans="1:36">
      <c r="A161" s="28"/>
      <c r="B161" s="13"/>
      <c r="C161" s="12"/>
      <c r="D161" s="13"/>
      <c r="E161" s="13"/>
      <c r="F161" s="13"/>
      <c r="G161" s="17"/>
      <c r="H161" s="13"/>
      <c r="I161" s="16"/>
      <c r="J161" s="16"/>
      <c r="K161" s="16"/>
      <c r="L161" s="16"/>
      <c r="M161" s="16"/>
      <c r="N161" s="16"/>
      <c r="O161" s="16"/>
      <c r="P161" s="16"/>
      <c r="Q161" s="16"/>
      <c r="R161" s="43"/>
      <c r="S161" s="43"/>
      <c r="T161" s="43"/>
      <c r="U161" s="17"/>
      <c r="V161" s="17"/>
      <c r="W161" s="17"/>
      <c r="X161" s="31"/>
      <c r="Y161" s="17"/>
      <c r="Z161" s="13"/>
      <c r="AA161" s="13"/>
      <c r="AB161" s="13"/>
      <c r="AC161" s="13"/>
      <c r="AD161" s="13"/>
      <c r="AE161" s="18"/>
      <c r="AF161" s="19"/>
      <c r="AG161" s="13"/>
      <c r="AH161" s="14"/>
      <c r="AI161" s="15"/>
      <c r="AJ161" s="13"/>
    </row>
    <row r="162" spans="1:36">
      <c r="A162" s="28"/>
      <c r="B162" s="13"/>
      <c r="C162" s="12"/>
      <c r="D162" s="13"/>
      <c r="E162" s="13"/>
      <c r="F162" s="13"/>
      <c r="G162" s="17"/>
      <c r="H162" s="13"/>
      <c r="I162" s="16"/>
      <c r="J162" s="16"/>
      <c r="K162" s="16"/>
      <c r="L162" s="16"/>
      <c r="M162" s="16"/>
      <c r="N162" s="16"/>
      <c r="O162" s="16"/>
      <c r="P162" s="16"/>
      <c r="Q162" s="16"/>
      <c r="R162" s="43"/>
      <c r="S162" s="43"/>
      <c r="T162" s="43"/>
      <c r="U162" s="17"/>
      <c r="V162" s="17"/>
      <c r="W162" s="17"/>
      <c r="X162" s="31"/>
      <c r="Y162" s="17"/>
      <c r="Z162" s="13"/>
      <c r="AA162" s="13"/>
      <c r="AB162" s="13"/>
      <c r="AC162" s="13"/>
      <c r="AD162" s="13"/>
      <c r="AE162" s="18"/>
      <c r="AF162" s="19"/>
      <c r="AG162" s="13"/>
      <c r="AH162" s="14"/>
      <c r="AI162" s="15"/>
      <c r="AJ162" s="13"/>
    </row>
    <row r="163" spans="1:36">
      <c r="A163" s="28"/>
      <c r="B163" s="13"/>
      <c r="C163" s="12"/>
      <c r="D163" s="13"/>
      <c r="E163" s="13"/>
      <c r="F163" s="13"/>
      <c r="G163" s="17"/>
      <c r="H163" s="13"/>
      <c r="I163" s="16"/>
      <c r="J163" s="16"/>
      <c r="K163" s="16"/>
      <c r="L163" s="16"/>
      <c r="M163" s="16"/>
      <c r="N163" s="16"/>
      <c r="O163" s="16"/>
      <c r="P163" s="16"/>
      <c r="Q163" s="16"/>
      <c r="R163" s="43"/>
      <c r="S163" s="43"/>
      <c r="T163" s="43"/>
      <c r="U163" s="17"/>
      <c r="V163" s="17"/>
      <c r="W163" s="17"/>
      <c r="X163" s="31"/>
      <c r="Y163" s="17"/>
      <c r="Z163" s="13"/>
      <c r="AA163" s="13"/>
      <c r="AB163" s="13"/>
      <c r="AC163" s="13"/>
      <c r="AD163" s="13"/>
      <c r="AE163" s="18"/>
      <c r="AF163" s="19"/>
      <c r="AG163" s="13"/>
      <c r="AH163" s="14"/>
      <c r="AI163" s="15"/>
      <c r="AJ163" s="13"/>
    </row>
    <row r="164" spans="1:36">
      <c r="A164" s="28"/>
      <c r="B164" s="13"/>
      <c r="C164" s="12"/>
      <c r="D164" s="13"/>
      <c r="E164" s="13"/>
      <c r="F164" s="13"/>
      <c r="G164" s="17"/>
      <c r="H164" s="13"/>
      <c r="I164" s="16"/>
      <c r="J164" s="16"/>
      <c r="K164" s="16"/>
      <c r="L164" s="16"/>
      <c r="M164" s="16"/>
      <c r="N164" s="16"/>
      <c r="O164" s="16"/>
      <c r="P164" s="16"/>
      <c r="Q164" s="16"/>
      <c r="R164" s="43"/>
      <c r="S164" s="43"/>
      <c r="T164" s="43"/>
      <c r="U164" s="17"/>
      <c r="V164" s="17"/>
      <c r="W164" s="17"/>
      <c r="X164" s="31"/>
      <c r="Y164" s="17"/>
      <c r="Z164" s="13"/>
      <c r="AA164" s="13"/>
      <c r="AB164" s="13"/>
      <c r="AC164" s="13"/>
      <c r="AD164" s="13"/>
      <c r="AE164" s="18"/>
      <c r="AF164" s="19"/>
      <c r="AG164" s="13"/>
      <c r="AH164" s="14"/>
      <c r="AI164" s="15"/>
      <c r="AJ164" s="13"/>
    </row>
    <row r="165" spans="1:36">
      <c r="A165" s="28"/>
      <c r="B165" s="13"/>
      <c r="C165" s="12"/>
      <c r="D165" s="13"/>
      <c r="E165" s="13"/>
      <c r="F165" s="13"/>
      <c r="G165" s="17"/>
      <c r="H165" s="13"/>
      <c r="I165" s="16"/>
      <c r="J165" s="16"/>
      <c r="K165" s="16"/>
      <c r="L165" s="16"/>
      <c r="M165" s="16"/>
      <c r="N165" s="16"/>
      <c r="O165" s="16"/>
      <c r="P165" s="16"/>
      <c r="Q165" s="16"/>
      <c r="R165" s="43"/>
      <c r="S165" s="43"/>
      <c r="T165" s="43"/>
      <c r="U165" s="17"/>
      <c r="V165" s="17"/>
      <c r="W165" s="17"/>
      <c r="X165" s="31"/>
      <c r="Y165" s="17"/>
      <c r="Z165" s="13"/>
      <c r="AA165" s="13"/>
      <c r="AB165" s="13"/>
      <c r="AC165" s="13"/>
      <c r="AD165" s="13"/>
      <c r="AE165" s="18"/>
      <c r="AF165" s="19"/>
      <c r="AG165" s="13"/>
      <c r="AH165" s="14"/>
      <c r="AI165" s="15"/>
      <c r="AJ165" s="13"/>
    </row>
    <row r="166" spans="1:36">
      <c r="A166" s="28"/>
      <c r="B166" s="13"/>
      <c r="C166" s="12"/>
      <c r="D166" s="13"/>
      <c r="E166" s="13"/>
      <c r="F166" s="13"/>
      <c r="G166" s="17"/>
      <c r="H166" s="13"/>
      <c r="I166" s="16"/>
      <c r="J166" s="16"/>
      <c r="K166" s="16"/>
      <c r="L166" s="16"/>
      <c r="M166" s="16"/>
      <c r="N166" s="16"/>
      <c r="O166" s="16"/>
      <c r="P166" s="16"/>
      <c r="Q166" s="16"/>
      <c r="R166" s="43"/>
      <c r="S166" s="43"/>
      <c r="T166" s="43"/>
      <c r="U166" s="17"/>
      <c r="V166" s="17"/>
      <c r="W166" s="17"/>
      <c r="X166" s="31"/>
      <c r="Y166" s="17"/>
      <c r="Z166" s="13"/>
      <c r="AA166" s="13"/>
      <c r="AB166" s="13"/>
      <c r="AC166" s="13"/>
      <c r="AD166" s="13"/>
      <c r="AE166" s="18"/>
      <c r="AF166" s="19"/>
      <c r="AG166" s="13"/>
      <c r="AH166" s="14"/>
      <c r="AI166" s="15"/>
      <c r="AJ166" s="13"/>
    </row>
    <row r="167" spans="1:36">
      <c r="A167" s="28"/>
      <c r="B167" s="13"/>
      <c r="C167" s="12"/>
      <c r="D167" s="13"/>
      <c r="E167" s="13"/>
      <c r="F167" s="13"/>
      <c r="G167" s="17"/>
      <c r="H167" s="13"/>
      <c r="I167" s="16"/>
      <c r="J167" s="16"/>
      <c r="K167" s="16"/>
      <c r="L167" s="16"/>
      <c r="M167" s="16"/>
      <c r="N167" s="16"/>
      <c r="O167" s="16"/>
      <c r="P167" s="16"/>
      <c r="Q167" s="16"/>
      <c r="R167" s="43"/>
      <c r="S167" s="43"/>
      <c r="T167" s="43"/>
      <c r="U167" s="17"/>
      <c r="V167" s="17"/>
      <c r="W167" s="17"/>
      <c r="X167" s="31"/>
      <c r="Y167" s="17"/>
      <c r="Z167" s="13"/>
      <c r="AA167" s="13"/>
      <c r="AB167" s="13"/>
      <c r="AC167" s="13"/>
      <c r="AD167" s="13"/>
      <c r="AE167" s="18"/>
      <c r="AF167" s="19"/>
      <c r="AG167" s="13"/>
      <c r="AH167" s="14"/>
      <c r="AI167" s="15"/>
      <c r="AJ167" s="13"/>
    </row>
    <row r="168" spans="1:36">
      <c r="A168" s="28"/>
      <c r="B168" s="13"/>
      <c r="C168" s="12"/>
      <c r="D168" s="13"/>
      <c r="E168" s="13"/>
      <c r="F168" s="13"/>
      <c r="G168" s="17"/>
      <c r="H168" s="13"/>
      <c r="I168" s="16"/>
      <c r="J168" s="16"/>
      <c r="K168" s="16"/>
      <c r="L168" s="16"/>
      <c r="M168" s="16"/>
      <c r="N168" s="16"/>
      <c r="O168" s="16"/>
      <c r="P168" s="16"/>
      <c r="Q168" s="16"/>
      <c r="R168" s="43"/>
      <c r="S168" s="43"/>
      <c r="T168" s="43"/>
      <c r="U168" s="17"/>
      <c r="V168" s="17"/>
      <c r="W168" s="17"/>
      <c r="X168" s="31"/>
      <c r="Y168" s="17"/>
      <c r="Z168" s="13"/>
      <c r="AA168" s="13"/>
      <c r="AB168" s="13"/>
      <c r="AC168" s="13"/>
      <c r="AD168" s="13"/>
      <c r="AE168" s="18"/>
      <c r="AF168" s="19"/>
      <c r="AG168" s="13"/>
      <c r="AH168" s="14"/>
      <c r="AI168" s="15"/>
      <c r="AJ168" s="13"/>
    </row>
    <row r="169" spans="1:36">
      <c r="A169" s="28"/>
      <c r="B169" s="13"/>
      <c r="C169" s="12"/>
      <c r="D169" s="13"/>
      <c r="E169" s="13"/>
      <c r="F169" s="13"/>
      <c r="G169" s="17"/>
      <c r="H169" s="13"/>
      <c r="I169" s="16"/>
      <c r="J169" s="16"/>
      <c r="K169" s="16"/>
      <c r="L169" s="16"/>
      <c r="M169" s="16"/>
      <c r="N169" s="16"/>
      <c r="O169" s="16"/>
      <c r="P169" s="16"/>
      <c r="Q169" s="16"/>
      <c r="R169" s="43"/>
      <c r="S169" s="43"/>
      <c r="T169" s="43"/>
      <c r="U169" s="17"/>
      <c r="V169" s="17"/>
      <c r="W169" s="17"/>
      <c r="X169" s="31"/>
      <c r="Y169" s="17"/>
      <c r="Z169" s="13"/>
      <c r="AA169" s="13"/>
      <c r="AB169" s="13"/>
      <c r="AC169" s="13"/>
      <c r="AD169" s="13"/>
      <c r="AE169" s="18"/>
      <c r="AF169" s="19"/>
      <c r="AG169" s="13"/>
      <c r="AH169" s="14"/>
      <c r="AI169" s="15"/>
      <c r="AJ169" s="13"/>
    </row>
    <row r="170" spans="1:36">
      <c r="A170" s="28"/>
      <c r="B170" s="13"/>
      <c r="C170" s="12"/>
      <c r="D170" s="13"/>
      <c r="E170" s="13"/>
      <c r="F170" s="13"/>
      <c r="G170" s="17"/>
      <c r="H170" s="13"/>
      <c r="I170" s="16"/>
      <c r="J170" s="16"/>
      <c r="K170" s="16"/>
      <c r="L170" s="16"/>
      <c r="M170" s="16"/>
      <c r="N170" s="16"/>
      <c r="O170" s="16"/>
      <c r="P170" s="16"/>
      <c r="Q170" s="16"/>
      <c r="R170" s="43"/>
      <c r="S170" s="43"/>
      <c r="T170" s="43"/>
      <c r="U170" s="17"/>
      <c r="V170" s="17"/>
      <c r="W170" s="17"/>
      <c r="X170" s="31"/>
      <c r="Y170" s="17"/>
      <c r="Z170" s="13"/>
      <c r="AA170" s="13"/>
      <c r="AB170" s="13"/>
      <c r="AC170" s="13"/>
      <c r="AD170" s="13"/>
      <c r="AE170" s="18"/>
      <c r="AF170" s="19"/>
      <c r="AG170" s="13"/>
      <c r="AH170" s="14"/>
      <c r="AI170" s="15"/>
      <c r="AJ170" s="13"/>
    </row>
    <row r="171" spans="1:36">
      <c r="A171" s="28"/>
      <c r="B171" s="13"/>
      <c r="C171" s="12"/>
      <c r="D171" s="13"/>
      <c r="E171" s="13"/>
      <c r="F171" s="13"/>
      <c r="G171" s="17"/>
      <c r="H171" s="13"/>
      <c r="I171" s="16"/>
      <c r="J171" s="16"/>
      <c r="K171" s="16"/>
      <c r="L171" s="16"/>
      <c r="M171" s="16"/>
      <c r="N171" s="16"/>
      <c r="O171" s="16"/>
      <c r="P171" s="16"/>
      <c r="Q171" s="16"/>
      <c r="R171" s="43"/>
      <c r="S171" s="43"/>
      <c r="T171" s="43"/>
      <c r="U171" s="17"/>
      <c r="V171" s="17"/>
      <c r="W171" s="17"/>
      <c r="X171" s="31"/>
      <c r="Y171" s="17"/>
      <c r="Z171" s="13"/>
      <c r="AA171" s="13"/>
      <c r="AB171" s="13"/>
      <c r="AC171" s="13"/>
      <c r="AD171" s="13"/>
      <c r="AE171" s="18"/>
      <c r="AF171" s="19"/>
      <c r="AG171" s="13"/>
      <c r="AH171" s="14"/>
      <c r="AI171" s="15"/>
      <c r="AJ171" s="13"/>
    </row>
    <row r="172" spans="1:36">
      <c r="A172" s="28"/>
      <c r="B172" s="13"/>
      <c r="C172" s="12"/>
      <c r="D172" s="13"/>
      <c r="E172" s="13"/>
      <c r="F172" s="13"/>
      <c r="G172" s="17"/>
      <c r="H172" s="13"/>
      <c r="I172" s="16"/>
      <c r="J172" s="16"/>
      <c r="K172" s="16"/>
      <c r="L172" s="16"/>
      <c r="M172" s="16"/>
      <c r="N172" s="16"/>
      <c r="O172" s="16"/>
      <c r="P172" s="16"/>
      <c r="Q172" s="16"/>
      <c r="R172" s="43"/>
      <c r="S172" s="43"/>
      <c r="T172" s="43"/>
      <c r="U172" s="17"/>
      <c r="V172" s="17"/>
      <c r="W172" s="17"/>
      <c r="X172" s="31"/>
      <c r="Y172" s="17"/>
      <c r="Z172" s="13"/>
      <c r="AA172" s="13"/>
      <c r="AB172" s="13"/>
      <c r="AC172" s="13"/>
      <c r="AD172" s="13"/>
      <c r="AE172" s="18"/>
      <c r="AF172" s="19"/>
      <c r="AG172" s="13"/>
      <c r="AH172" s="14"/>
      <c r="AI172" s="15"/>
      <c r="AJ172" s="13"/>
    </row>
    <row r="173" spans="1:36">
      <c r="A173" s="28"/>
      <c r="B173" s="13"/>
      <c r="C173" s="12"/>
      <c r="D173" s="13"/>
      <c r="E173" s="13"/>
      <c r="F173" s="13"/>
      <c r="G173" s="17"/>
      <c r="H173" s="13"/>
      <c r="I173" s="16"/>
      <c r="J173" s="16"/>
      <c r="K173" s="16"/>
      <c r="L173" s="16"/>
      <c r="M173" s="16"/>
      <c r="N173" s="16"/>
      <c r="O173" s="16"/>
      <c r="P173" s="16"/>
      <c r="Q173" s="16"/>
      <c r="R173" s="43"/>
      <c r="S173" s="43"/>
      <c r="T173" s="43"/>
      <c r="U173" s="17"/>
      <c r="V173" s="17"/>
      <c r="W173" s="17"/>
      <c r="X173" s="31"/>
      <c r="Y173" s="17"/>
      <c r="Z173" s="13"/>
      <c r="AA173" s="13"/>
      <c r="AB173" s="13"/>
      <c r="AC173" s="13"/>
      <c r="AD173" s="13"/>
      <c r="AE173" s="18"/>
      <c r="AF173" s="19"/>
      <c r="AG173" s="13"/>
      <c r="AH173" s="14"/>
      <c r="AI173" s="15"/>
      <c r="AJ173" s="13"/>
    </row>
    <row r="174" spans="1:36">
      <c r="A174" s="28"/>
      <c r="B174" s="13"/>
      <c r="C174" s="12"/>
      <c r="D174" s="13"/>
      <c r="E174" s="13"/>
      <c r="F174" s="13"/>
      <c r="G174" s="17"/>
      <c r="H174" s="13"/>
      <c r="I174" s="16"/>
      <c r="J174" s="16"/>
      <c r="K174" s="16"/>
      <c r="L174" s="16"/>
      <c r="M174" s="16"/>
      <c r="N174" s="16"/>
      <c r="O174" s="16"/>
      <c r="P174" s="16"/>
      <c r="Q174" s="16"/>
      <c r="R174" s="43"/>
      <c r="S174" s="43"/>
      <c r="T174" s="43"/>
      <c r="U174" s="17"/>
      <c r="V174" s="17"/>
      <c r="W174" s="17"/>
      <c r="X174" s="31"/>
      <c r="Y174" s="17"/>
      <c r="Z174" s="13"/>
      <c r="AA174" s="13"/>
      <c r="AB174" s="13"/>
      <c r="AC174" s="13"/>
      <c r="AD174" s="13"/>
      <c r="AE174" s="18"/>
      <c r="AF174" s="19"/>
      <c r="AG174" s="13"/>
      <c r="AH174" s="14"/>
      <c r="AI174" s="15"/>
      <c r="AJ174" s="13"/>
    </row>
    <row r="175" spans="1:36">
      <c r="A175" s="28"/>
      <c r="B175" s="13"/>
      <c r="C175" s="12"/>
      <c r="D175" s="13"/>
      <c r="E175" s="13"/>
      <c r="F175" s="13"/>
      <c r="G175" s="17"/>
      <c r="H175" s="13"/>
      <c r="I175" s="16"/>
      <c r="J175" s="16"/>
      <c r="K175" s="16"/>
      <c r="L175" s="16"/>
      <c r="M175" s="16"/>
      <c r="N175" s="16"/>
      <c r="O175" s="16"/>
      <c r="P175" s="16"/>
      <c r="Q175" s="16"/>
      <c r="R175" s="43"/>
      <c r="S175" s="43"/>
      <c r="T175" s="43"/>
      <c r="U175" s="17"/>
      <c r="V175" s="17"/>
      <c r="W175" s="17"/>
      <c r="X175" s="31"/>
      <c r="Y175" s="17"/>
      <c r="Z175" s="13"/>
      <c r="AA175" s="13"/>
      <c r="AB175" s="13"/>
      <c r="AC175" s="13"/>
      <c r="AD175" s="13"/>
      <c r="AE175" s="18"/>
      <c r="AF175" s="19"/>
      <c r="AG175" s="13"/>
      <c r="AH175" s="14"/>
      <c r="AI175" s="15"/>
      <c r="AJ175" s="13"/>
    </row>
    <row r="176" spans="1:36">
      <c r="A176" s="28"/>
      <c r="B176" s="13"/>
      <c r="C176" s="12"/>
      <c r="D176" s="13"/>
      <c r="E176" s="13"/>
      <c r="F176" s="13"/>
      <c r="G176" s="17"/>
      <c r="H176" s="13"/>
      <c r="I176" s="16"/>
      <c r="J176" s="16"/>
      <c r="K176" s="16"/>
      <c r="L176" s="16"/>
      <c r="M176" s="16"/>
      <c r="N176" s="16"/>
      <c r="O176" s="16"/>
      <c r="P176" s="16"/>
      <c r="Q176" s="16"/>
      <c r="R176" s="43"/>
      <c r="S176" s="43"/>
      <c r="T176" s="43"/>
      <c r="U176" s="17"/>
      <c r="V176" s="17"/>
      <c r="W176" s="17"/>
      <c r="X176" s="31"/>
      <c r="Y176" s="17"/>
      <c r="Z176" s="13"/>
      <c r="AA176" s="13"/>
      <c r="AB176" s="13"/>
      <c r="AC176" s="13"/>
      <c r="AD176" s="13"/>
      <c r="AE176" s="18"/>
      <c r="AF176" s="19"/>
      <c r="AG176" s="13"/>
      <c r="AH176" s="14"/>
      <c r="AI176" s="15"/>
      <c r="AJ176" s="13"/>
    </row>
    <row r="177" spans="1:36">
      <c r="A177" s="28"/>
      <c r="B177" s="13"/>
      <c r="C177" s="12"/>
      <c r="D177" s="13"/>
      <c r="E177" s="13"/>
      <c r="F177" s="13"/>
      <c r="G177" s="17"/>
      <c r="H177" s="13"/>
      <c r="I177" s="16"/>
      <c r="J177" s="16"/>
      <c r="K177" s="16"/>
      <c r="L177" s="16"/>
      <c r="M177" s="16"/>
      <c r="N177" s="16"/>
      <c r="O177" s="16"/>
      <c r="P177" s="16"/>
      <c r="Q177" s="16"/>
      <c r="R177" s="43"/>
      <c r="S177" s="43"/>
      <c r="T177" s="43"/>
      <c r="U177" s="17"/>
      <c r="V177" s="17"/>
      <c r="W177" s="17"/>
      <c r="X177" s="31"/>
      <c r="Y177" s="17"/>
      <c r="Z177" s="13"/>
      <c r="AA177" s="13"/>
      <c r="AB177" s="13"/>
      <c r="AC177" s="13"/>
      <c r="AD177" s="13"/>
      <c r="AE177" s="18"/>
      <c r="AF177" s="19"/>
      <c r="AG177" s="13"/>
      <c r="AH177" s="14"/>
      <c r="AI177" s="15"/>
      <c r="AJ177" s="13"/>
    </row>
    <row r="178" spans="1:36">
      <c r="A178" s="28"/>
      <c r="B178" s="13"/>
      <c r="C178" s="12"/>
      <c r="D178" s="13"/>
      <c r="E178" s="13"/>
      <c r="F178" s="13"/>
      <c r="G178" s="17"/>
      <c r="H178" s="13"/>
      <c r="I178" s="16"/>
      <c r="J178" s="16"/>
      <c r="K178" s="16"/>
      <c r="L178" s="16"/>
      <c r="M178" s="16"/>
      <c r="N178" s="16"/>
      <c r="O178" s="16"/>
      <c r="P178" s="16"/>
      <c r="Q178" s="16"/>
      <c r="R178" s="43"/>
      <c r="S178" s="43"/>
      <c r="T178" s="43"/>
      <c r="U178" s="17"/>
      <c r="V178" s="17"/>
      <c r="W178" s="17"/>
      <c r="X178" s="31"/>
      <c r="Y178" s="17"/>
      <c r="Z178" s="13"/>
      <c r="AA178" s="13"/>
      <c r="AB178" s="13"/>
      <c r="AC178" s="13"/>
      <c r="AD178" s="13"/>
      <c r="AE178" s="18"/>
      <c r="AF178" s="19"/>
      <c r="AG178" s="13"/>
      <c r="AH178" s="14"/>
      <c r="AI178" s="15"/>
      <c r="AJ178" s="13"/>
    </row>
    <row r="179" spans="1:36">
      <c r="A179" s="28"/>
      <c r="B179" s="13"/>
      <c r="C179" s="12"/>
      <c r="D179" s="13"/>
      <c r="E179" s="13"/>
      <c r="F179" s="13"/>
      <c r="G179" s="17"/>
      <c r="H179" s="13"/>
      <c r="I179" s="16"/>
      <c r="J179" s="16"/>
      <c r="K179" s="16"/>
      <c r="L179" s="16"/>
      <c r="M179" s="16"/>
      <c r="N179" s="16"/>
      <c r="O179" s="16"/>
      <c r="P179" s="16"/>
      <c r="Q179" s="16"/>
      <c r="R179" s="43"/>
      <c r="S179" s="43"/>
      <c r="T179" s="43"/>
      <c r="U179" s="17"/>
      <c r="V179" s="17"/>
      <c r="W179" s="17"/>
      <c r="X179" s="31"/>
      <c r="Y179" s="17"/>
      <c r="Z179" s="13"/>
      <c r="AA179" s="13"/>
      <c r="AB179" s="13"/>
      <c r="AC179" s="13"/>
      <c r="AD179" s="13"/>
      <c r="AE179" s="18"/>
      <c r="AF179" s="19"/>
      <c r="AG179" s="13"/>
      <c r="AH179" s="14"/>
      <c r="AI179" s="15"/>
      <c r="AJ179" s="13"/>
    </row>
    <row r="180" spans="1:36">
      <c r="A180" s="28"/>
      <c r="B180" s="13"/>
      <c r="C180" s="12"/>
      <c r="D180" s="13"/>
      <c r="E180" s="13"/>
      <c r="F180" s="13"/>
      <c r="G180" s="17"/>
      <c r="H180" s="13"/>
      <c r="I180" s="16"/>
      <c r="J180" s="16"/>
      <c r="K180" s="16"/>
      <c r="L180" s="16"/>
      <c r="M180" s="16"/>
      <c r="N180" s="16"/>
      <c r="O180" s="16"/>
      <c r="P180" s="16"/>
      <c r="Q180" s="16"/>
      <c r="R180" s="43"/>
      <c r="S180" s="43"/>
      <c r="T180" s="43"/>
      <c r="U180" s="17"/>
      <c r="V180" s="17"/>
      <c r="W180" s="17"/>
      <c r="X180" s="31"/>
      <c r="Y180" s="17"/>
      <c r="Z180" s="13"/>
      <c r="AA180" s="13"/>
      <c r="AB180" s="13"/>
      <c r="AC180" s="13"/>
      <c r="AD180" s="13"/>
      <c r="AE180" s="18"/>
      <c r="AF180" s="19"/>
      <c r="AG180" s="13"/>
      <c r="AH180" s="14"/>
      <c r="AI180" s="15"/>
      <c r="AJ180" s="13"/>
    </row>
    <row r="181" spans="1:36">
      <c r="A181" s="28"/>
      <c r="B181" s="13"/>
      <c r="C181" s="12"/>
      <c r="D181" s="13"/>
      <c r="E181" s="13"/>
      <c r="F181" s="13"/>
      <c r="G181" s="17"/>
      <c r="H181" s="13"/>
      <c r="I181" s="16"/>
      <c r="J181" s="16"/>
      <c r="K181" s="16"/>
      <c r="L181" s="16"/>
      <c r="M181" s="16"/>
      <c r="N181" s="16"/>
      <c r="O181" s="16"/>
      <c r="P181" s="16"/>
      <c r="Q181" s="16"/>
      <c r="R181" s="43"/>
      <c r="S181" s="43"/>
      <c r="T181" s="43"/>
      <c r="U181" s="17"/>
      <c r="V181" s="17"/>
      <c r="W181" s="17"/>
      <c r="X181" s="31"/>
      <c r="Y181" s="17"/>
      <c r="Z181" s="13"/>
      <c r="AA181" s="13"/>
      <c r="AB181" s="13"/>
      <c r="AC181" s="13"/>
      <c r="AD181" s="13"/>
      <c r="AE181" s="18"/>
      <c r="AF181" s="19"/>
      <c r="AG181" s="13"/>
      <c r="AH181" s="14"/>
      <c r="AI181" s="15"/>
      <c r="AJ181" s="13"/>
    </row>
    <row r="182" spans="1:36">
      <c r="A182" s="28"/>
      <c r="B182" s="13"/>
      <c r="C182" s="12"/>
      <c r="D182" s="13"/>
      <c r="E182" s="13"/>
      <c r="F182" s="13"/>
      <c r="G182" s="17"/>
      <c r="H182" s="13"/>
      <c r="I182" s="16"/>
      <c r="J182" s="16"/>
      <c r="K182" s="16"/>
      <c r="L182" s="16"/>
      <c r="M182" s="16"/>
      <c r="N182" s="16"/>
      <c r="O182" s="16"/>
      <c r="P182" s="16"/>
      <c r="Q182" s="16"/>
      <c r="R182" s="43"/>
      <c r="S182" s="43"/>
      <c r="T182" s="43"/>
      <c r="U182" s="17"/>
      <c r="V182" s="17"/>
      <c r="W182" s="17"/>
      <c r="X182" s="31"/>
      <c r="Y182" s="17"/>
      <c r="Z182" s="13"/>
      <c r="AA182" s="13"/>
      <c r="AB182" s="13"/>
      <c r="AC182" s="13"/>
      <c r="AD182" s="13"/>
      <c r="AE182" s="18"/>
      <c r="AF182" s="19"/>
      <c r="AG182" s="13"/>
      <c r="AH182" s="14"/>
      <c r="AI182" s="15"/>
      <c r="AJ182" s="13"/>
    </row>
    <row r="183" spans="1:36">
      <c r="A183" s="28"/>
      <c r="B183" s="13"/>
      <c r="C183" s="12"/>
      <c r="D183" s="13"/>
      <c r="E183" s="13"/>
      <c r="F183" s="13"/>
      <c r="G183" s="17"/>
      <c r="H183" s="13"/>
      <c r="I183" s="16"/>
      <c r="J183" s="16"/>
      <c r="K183" s="16"/>
      <c r="L183" s="16"/>
      <c r="M183" s="16"/>
      <c r="N183" s="16"/>
      <c r="O183" s="16"/>
      <c r="P183" s="16"/>
      <c r="Q183" s="16"/>
      <c r="R183" s="43"/>
      <c r="S183" s="43"/>
      <c r="T183" s="43"/>
      <c r="U183" s="17"/>
      <c r="V183" s="17"/>
      <c r="W183" s="17"/>
      <c r="X183" s="31"/>
      <c r="Y183" s="17"/>
      <c r="Z183" s="13"/>
      <c r="AA183" s="13"/>
      <c r="AB183" s="13"/>
      <c r="AC183" s="13"/>
      <c r="AD183" s="13"/>
      <c r="AE183" s="18"/>
      <c r="AF183" s="19"/>
      <c r="AG183" s="13"/>
      <c r="AH183" s="14"/>
      <c r="AI183" s="15"/>
      <c r="AJ183" s="13"/>
    </row>
    <row r="184" spans="1:36">
      <c r="A184" s="28"/>
      <c r="B184" s="13"/>
      <c r="C184" s="12"/>
      <c r="D184" s="13"/>
      <c r="E184" s="13"/>
      <c r="F184" s="13"/>
      <c r="G184" s="17"/>
      <c r="H184" s="13"/>
      <c r="I184" s="16"/>
      <c r="J184" s="16"/>
      <c r="K184" s="16"/>
      <c r="L184" s="16"/>
      <c r="M184" s="16"/>
      <c r="N184" s="16"/>
      <c r="O184" s="16"/>
      <c r="P184" s="16"/>
      <c r="Q184" s="16"/>
      <c r="R184" s="43"/>
      <c r="S184" s="43"/>
      <c r="T184" s="43"/>
      <c r="U184" s="17"/>
      <c r="V184" s="17"/>
      <c r="W184" s="17"/>
      <c r="X184" s="31"/>
      <c r="Y184" s="17"/>
      <c r="Z184" s="13"/>
      <c r="AA184" s="13"/>
      <c r="AB184" s="13"/>
      <c r="AC184" s="13"/>
      <c r="AD184" s="13"/>
      <c r="AE184" s="18"/>
      <c r="AF184" s="19"/>
      <c r="AG184" s="13"/>
      <c r="AH184" s="14"/>
      <c r="AI184" s="15"/>
      <c r="AJ184" s="13"/>
    </row>
    <row r="185" spans="1:36">
      <c r="A185" s="28"/>
      <c r="B185" s="13"/>
      <c r="C185" s="12"/>
      <c r="D185" s="13"/>
      <c r="E185" s="13"/>
      <c r="F185" s="13"/>
      <c r="G185" s="17"/>
      <c r="H185" s="13"/>
      <c r="I185" s="16"/>
      <c r="J185" s="16"/>
      <c r="K185" s="16"/>
      <c r="L185" s="16"/>
      <c r="M185" s="16"/>
      <c r="N185" s="16"/>
      <c r="O185" s="16"/>
      <c r="P185" s="16"/>
      <c r="Q185" s="16"/>
      <c r="R185" s="43"/>
      <c r="S185" s="43"/>
      <c r="T185" s="43"/>
      <c r="U185" s="17"/>
      <c r="V185" s="17"/>
      <c r="W185" s="17"/>
      <c r="X185" s="31"/>
      <c r="Y185" s="17"/>
      <c r="Z185" s="13"/>
      <c r="AA185" s="13"/>
      <c r="AB185" s="13"/>
      <c r="AC185" s="13"/>
      <c r="AD185" s="13"/>
      <c r="AE185" s="18"/>
      <c r="AF185" s="19"/>
      <c r="AG185" s="13"/>
      <c r="AH185" s="14"/>
      <c r="AI185" s="15"/>
      <c r="AJ185" s="13"/>
    </row>
    <row r="186" spans="1:36">
      <c r="A186" s="28"/>
      <c r="B186" s="13"/>
      <c r="C186" s="12"/>
      <c r="D186" s="13"/>
      <c r="E186" s="13"/>
      <c r="F186" s="13"/>
      <c r="G186" s="17"/>
      <c r="H186" s="13"/>
      <c r="I186" s="16"/>
      <c r="J186" s="16"/>
      <c r="K186" s="16"/>
      <c r="L186" s="16"/>
      <c r="M186" s="16"/>
      <c r="N186" s="16"/>
      <c r="O186" s="16"/>
      <c r="P186" s="16"/>
      <c r="Q186" s="16"/>
      <c r="R186" s="43"/>
      <c r="S186" s="43"/>
      <c r="T186" s="43"/>
      <c r="U186" s="17"/>
      <c r="V186" s="17"/>
      <c r="W186" s="17"/>
      <c r="X186" s="31"/>
      <c r="Y186" s="17"/>
      <c r="Z186" s="13"/>
      <c r="AA186" s="13"/>
      <c r="AB186" s="13"/>
      <c r="AC186" s="13"/>
      <c r="AD186" s="13"/>
      <c r="AE186" s="18"/>
      <c r="AF186" s="19"/>
      <c r="AG186" s="13"/>
      <c r="AH186" s="14"/>
      <c r="AI186" s="15"/>
      <c r="AJ186" s="13"/>
    </row>
    <row r="187" spans="1:36">
      <c r="A187" s="28"/>
      <c r="B187" s="13"/>
      <c r="C187" s="12"/>
      <c r="D187" s="13"/>
      <c r="E187" s="13"/>
      <c r="F187" s="13"/>
      <c r="G187" s="17"/>
      <c r="H187" s="13"/>
      <c r="I187" s="16"/>
      <c r="J187" s="16"/>
      <c r="K187" s="16"/>
      <c r="L187" s="16"/>
      <c r="M187" s="16"/>
      <c r="N187" s="16"/>
      <c r="O187" s="16"/>
      <c r="P187" s="16"/>
      <c r="Q187" s="16"/>
      <c r="R187" s="43"/>
      <c r="S187" s="43"/>
      <c r="T187" s="43"/>
      <c r="U187" s="17"/>
      <c r="V187" s="17"/>
      <c r="W187" s="17"/>
      <c r="X187" s="31"/>
      <c r="Y187" s="17"/>
      <c r="Z187" s="13"/>
      <c r="AA187" s="13"/>
      <c r="AB187" s="13"/>
      <c r="AC187" s="13"/>
      <c r="AD187" s="13"/>
      <c r="AE187" s="18"/>
      <c r="AF187" s="19"/>
      <c r="AG187" s="13"/>
      <c r="AH187" s="14"/>
      <c r="AI187" s="15"/>
      <c r="AJ187" s="13"/>
    </row>
    <row r="188" spans="1:36">
      <c r="A188" s="28"/>
      <c r="B188" s="13"/>
      <c r="C188" s="12"/>
      <c r="D188" s="13"/>
      <c r="E188" s="13"/>
      <c r="F188" s="13"/>
      <c r="G188" s="17"/>
      <c r="H188" s="13"/>
      <c r="I188" s="16"/>
      <c r="J188" s="16"/>
      <c r="K188" s="16"/>
      <c r="L188" s="16"/>
      <c r="M188" s="16"/>
      <c r="N188" s="16"/>
      <c r="O188" s="16"/>
      <c r="P188" s="16"/>
      <c r="Q188" s="16"/>
      <c r="R188" s="43"/>
      <c r="S188" s="43"/>
      <c r="T188" s="43"/>
      <c r="U188" s="17"/>
      <c r="V188" s="17"/>
      <c r="W188" s="17"/>
      <c r="X188" s="31"/>
      <c r="Y188" s="17"/>
      <c r="Z188" s="13"/>
      <c r="AA188" s="13"/>
      <c r="AB188" s="13"/>
      <c r="AC188" s="13"/>
      <c r="AD188" s="13"/>
      <c r="AE188" s="18"/>
      <c r="AF188" s="19"/>
      <c r="AG188" s="13"/>
      <c r="AH188" s="14"/>
      <c r="AI188" s="15"/>
      <c r="AJ188" s="13"/>
    </row>
    <row r="189" spans="1:36">
      <c r="A189" s="28"/>
      <c r="B189" s="13"/>
      <c r="C189" s="12"/>
      <c r="D189" s="13"/>
      <c r="E189" s="13"/>
      <c r="F189" s="13"/>
      <c r="G189" s="17"/>
      <c r="H189" s="13"/>
      <c r="I189" s="16"/>
      <c r="J189" s="16"/>
      <c r="K189" s="16"/>
      <c r="L189" s="16"/>
      <c r="M189" s="16"/>
      <c r="N189" s="16"/>
      <c r="O189" s="16"/>
      <c r="P189" s="16"/>
      <c r="Q189" s="16"/>
      <c r="R189" s="43"/>
      <c r="S189" s="43"/>
      <c r="T189" s="43"/>
      <c r="U189" s="17"/>
      <c r="V189" s="17"/>
      <c r="W189" s="17"/>
      <c r="X189" s="31"/>
      <c r="Y189" s="17"/>
      <c r="Z189" s="13"/>
      <c r="AA189" s="13"/>
      <c r="AB189" s="13"/>
      <c r="AC189" s="13"/>
      <c r="AD189" s="13"/>
      <c r="AE189" s="18"/>
      <c r="AF189" s="19"/>
      <c r="AG189" s="13"/>
      <c r="AH189" s="14"/>
      <c r="AI189" s="15"/>
      <c r="AJ189" s="13"/>
    </row>
    <row r="190" spans="1:36">
      <c r="A190" s="28"/>
      <c r="B190" s="13"/>
      <c r="C190" s="12"/>
      <c r="D190" s="13"/>
      <c r="E190" s="13"/>
      <c r="F190" s="13"/>
      <c r="G190" s="17"/>
      <c r="H190" s="13"/>
      <c r="I190" s="16"/>
      <c r="J190" s="16"/>
      <c r="K190" s="16"/>
      <c r="L190" s="16"/>
      <c r="M190" s="16"/>
      <c r="N190" s="16"/>
      <c r="O190" s="16"/>
      <c r="P190" s="16"/>
      <c r="Q190" s="16"/>
      <c r="R190" s="43"/>
      <c r="S190" s="43"/>
      <c r="T190" s="43"/>
      <c r="U190" s="17"/>
      <c r="V190" s="17"/>
      <c r="W190" s="17"/>
      <c r="X190" s="31"/>
      <c r="Y190" s="17"/>
      <c r="Z190" s="13"/>
      <c r="AA190" s="13"/>
      <c r="AB190" s="13"/>
      <c r="AC190" s="13"/>
      <c r="AD190" s="13"/>
      <c r="AE190" s="18"/>
      <c r="AF190" s="19"/>
      <c r="AG190" s="13"/>
      <c r="AH190" s="14"/>
      <c r="AI190" s="15"/>
      <c r="AJ190" s="13"/>
    </row>
    <row r="191" spans="1:36">
      <c r="A191" s="28"/>
      <c r="B191" s="13"/>
      <c r="C191" s="12"/>
      <c r="D191" s="13"/>
      <c r="E191" s="13"/>
      <c r="F191" s="13"/>
      <c r="G191" s="17"/>
      <c r="H191" s="13"/>
      <c r="I191" s="16"/>
      <c r="J191" s="16"/>
      <c r="K191" s="16"/>
      <c r="L191" s="16"/>
      <c r="M191" s="16"/>
      <c r="N191" s="16"/>
      <c r="O191" s="16"/>
      <c r="P191" s="16"/>
      <c r="Q191" s="16"/>
      <c r="R191" s="43"/>
      <c r="S191" s="43"/>
      <c r="T191" s="43"/>
      <c r="U191" s="17"/>
      <c r="V191" s="17"/>
      <c r="W191" s="17"/>
      <c r="X191" s="31"/>
      <c r="Y191" s="17"/>
      <c r="Z191" s="13"/>
      <c r="AA191" s="13"/>
      <c r="AB191" s="13"/>
      <c r="AC191" s="13"/>
      <c r="AD191" s="13"/>
      <c r="AE191" s="18"/>
      <c r="AF191" s="19"/>
      <c r="AG191" s="13"/>
      <c r="AH191" s="14"/>
      <c r="AI191" s="15"/>
      <c r="AJ191" s="13"/>
    </row>
    <row r="192" spans="1:36">
      <c r="A192" s="28"/>
      <c r="B192" s="13"/>
      <c r="C192" s="12"/>
      <c r="D192" s="13"/>
      <c r="E192" s="13"/>
      <c r="F192" s="13"/>
      <c r="G192" s="17"/>
      <c r="H192" s="13"/>
      <c r="I192" s="16"/>
      <c r="J192" s="16"/>
      <c r="K192" s="16"/>
      <c r="L192" s="16"/>
      <c r="M192" s="16"/>
      <c r="N192" s="16"/>
      <c r="O192" s="16"/>
      <c r="P192" s="16"/>
      <c r="Q192" s="16"/>
      <c r="R192" s="43"/>
      <c r="S192" s="43"/>
      <c r="T192" s="43"/>
      <c r="U192" s="17"/>
      <c r="V192" s="17"/>
      <c r="W192" s="17"/>
      <c r="X192" s="31"/>
      <c r="Y192" s="17"/>
      <c r="Z192" s="13"/>
      <c r="AA192" s="13"/>
      <c r="AB192" s="13"/>
      <c r="AC192" s="13"/>
      <c r="AD192" s="13"/>
      <c r="AE192" s="18"/>
      <c r="AF192" s="19"/>
      <c r="AG192" s="13"/>
      <c r="AH192" s="14"/>
      <c r="AI192" s="15"/>
      <c r="AJ192" s="13"/>
    </row>
    <row r="193" spans="1:36">
      <c r="A193" s="28"/>
      <c r="B193" s="13"/>
      <c r="C193" s="12"/>
      <c r="D193" s="13"/>
      <c r="E193" s="13"/>
      <c r="F193" s="13"/>
      <c r="G193" s="17"/>
      <c r="H193" s="13"/>
      <c r="I193" s="16"/>
      <c r="J193" s="16"/>
      <c r="K193" s="16"/>
      <c r="L193" s="16"/>
      <c r="M193" s="16"/>
      <c r="N193" s="16"/>
      <c r="O193" s="16"/>
      <c r="P193" s="16"/>
      <c r="Q193" s="16"/>
      <c r="R193" s="43"/>
      <c r="S193" s="43"/>
      <c r="T193" s="43"/>
      <c r="U193" s="17"/>
      <c r="V193" s="17"/>
      <c r="W193" s="17"/>
      <c r="X193" s="31"/>
      <c r="Y193" s="17"/>
      <c r="Z193" s="13"/>
      <c r="AA193" s="13"/>
      <c r="AB193" s="13"/>
      <c r="AC193" s="13"/>
      <c r="AD193" s="13"/>
      <c r="AE193" s="18"/>
      <c r="AF193" s="19"/>
      <c r="AG193" s="13"/>
      <c r="AH193" s="14"/>
      <c r="AI193" s="15"/>
      <c r="AJ193" s="13"/>
    </row>
    <row r="194" spans="1:36">
      <c r="A194" s="28"/>
      <c r="B194" s="13"/>
      <c r="C194" s="12"/>
      <c r="D194" s="13"/>
      <c r="E194" s="13"/>
      <c r="F194" s="13"/>
      <c r="G194" s="17"/>
      <c r="H194" s="13"/>
      <c r="I194" s="16"/>
      <c r="J194" s="16"/>
      <c r="K194" s="16"/>
      <c r="L194" s="16"/>
      <c r="M194" s="16"/>
      <c r="N194" s="16"/>
      <c r="O194" s="16"/>
      <c r="P194" s="16"/>
      <c r="Q194" s="16"/>
      <c r="R194" s="43"/>
      <c r="S194" s="43"/>
      <c r="T194" s="43"/>
      <c r="U194" s="17"/>
      <c r="V194" s="17"/>
      <c r="W194" s="17"/>
      <c r="X194" s="31"/>
      <c r="Y194" s="17"/>
      <c r="Z194" s="13"/>
      <c r="AA194" s="13"/>
      <c r="AB194" s="13"/>
      <c r="AC194" s="13"/>
      <c r="AD194" s="13"/>
      <c r="AE194" s="18"/>
      <c r="AF194" s="19"/>
      <c r="AG194" s="13"/>
      <c r="AH194" s="14"/>
      <c r="AI194" s="15"/>
      <c r="AJ194" s="13"/>
    </row>
    <row r="195" spans="1:36">
      <c r="A195" s="28"/>
      <c r="B195" s="13"/>
      <c r="C195" s="12"/>
      <c r="D195" s="13"/>
      <c r="E195" s="13"/>
      <c r="F195" s="13"/>
      <c r="G195" s="17"/>
      <c r="H195" s="13"/>
      <c r="I195" s="16"/>
      <c r="J195" s="16"/>
      <c r="K195" s="16"/>
      <c r="L195" s="16"/>
      <c r="M195" s="16"/>
      <c r="N195" s="16"/>
      <c r="O195" s="16"/>
      <c r="P195" s="16"/>
      <c r="Q195" s="16"/>
      <c r="R195" s="43"/>
      <c r="S195" s="43"/>
      <c r="T195" s="43"/>
      <c r="U195" s="17"/>
      <c r="V195" s="17"/>
      <c r="W195" s="17"/>
      <c r="X195" s="31"/>
      <c r="Y195" s="17"/>
      <c r="Z195" s="13"/>
      <c r="AA195" s="13"/>
      <c r="AB195" s="13"/>
      <c r="AC195" s="13"/>
      <c r="AD195" s="13"/>
      <c r="AE195" s="18"/>
      <c r="AF195" s="19"/>
      <c r="AG195" s="13"/>
      <c r="AH195" s="14"/>
      <c r="AI195" s="15"/>
      <c r="AJ195" s="13"/>
    </row>
    <row r="196" spans="1:36">
      <c r="A196" s="28"/>
      <c r="B196" s="13"/>
      <c r="C196" s="12"/>
      <c r="D196" s="13"/>
      <c r="E196" s="13"/>
      <c r="F196" s="13"/>
      <c r="G196" s="17"/>
      <c r="H196" s="13"/>
      <c r="I196" s="16"/>
      <c r="J196" s="16"/>
      <c r="K196" s="16"/>
      <c r="L196" s="16"/>
      <c r="M196" s="16"/>
      <c r="N196" s="16"/>
      <c r="O196" s="16"/>
      <c r="P196" s="16"/>
      <c r="Q196" s="16"/>
      <c r="R196" s="43"/>
      <c r="S196" s="43"/>
      <c r="T196" s="43"/>
      <c r="U196" s="17"/>
      <c r="V196" s="17"/>
      <c r="W196" s="17"/>
      <c r="X196" s="31"/>
      <c r="Y196" s="17"/>
      <c r="Z196" s="13"/>
      <c r="AA196" s="13"/>
      <c r="AB196" s="13"/>
      <c r="AC196" s="13"/>
      <c r="AD196" s="13"/>
      <c r="AE196" s="18"/>
      <c r="AF196" s="19"/>
      <c r="AG196" s="13"/>
      <c r="AH196" s="14"/>
      <c r="AI196" s="15"/>
      <c r="AJ196" s="13"/>
    </row>
    <row r="197" spans="1:36">
      <c r="A197" s="28"/>
      <c r="B197" s="13"/>
      <c r="C197" s="12"/>
      <c r="D197" s="13"/>
      <c r="E197" s="13"/>
      <c r="F197" s="13"/>
      <c r="G197" s="17"/>
      <c r="H197" s="13"/>
      <c r="I197" s="16"/>
      <c r="J197" s="16"/>
      <c r="K197" s="16"/>
      <c r="L197" s="16"/>
      <c r="M197" s="16"/>
      <c r="N197" s="16"/>
      <c r="O197" s="16"/>
      <c r="P197" s="16"/>
      <c r="Q197" s="16"/>
      <c r="R197" s="43"/>
      <c r="S197" s="43"/>
      <c r="T197" s="43"/>
      <c r="U197" s="17"/>
      <c r="V197" s="17"/>
      <c r="W197" s="17"/>
      <c r="X197" s="31"/>
      <c r="Y197" s="17"/>
      <c r="Z197" s="13"/>
      <c r="AA197" s="13"/>
      <c r="AB197" s="13"/>
      <c r="AC197" s="13"/>
      <c r="AD197" s="13"/>
      <c r="AE197" s="18"/>
      <c r="AF197" s="19"/>
      <c r="AG197" s="13"/>
      <c r="AH197" s="14"/>
      <c r="AI197" s="15"/>
      <c r="AJ197" s="13"/>
    </row>
    <row r="198" spans="1:36">
      <c r="A198" s="28"/>
      <c r="B198" s="13"/>
      <c r="C198" s="12"/>
      <c r="D198" s="13"/>
      <c r="E198" s="13"/>
      <c r="F198" s="13"/>
      <c r="G198" s="17"/>
      <c r="H198" s="13"/>
      <c r="I198" s="16"/>
      <c r="J198" s="16"/>
      <c r="K198" s="16"/>
      <c r="L198" s="16"/>
      <c r="M198" s="16"/>
      <c r="N198" s="16"/>
      <c r="O198" s="16"/>
      <c r="P198" s="16"/>
      <c r="Q198" s="16"/>
      <c r="R198" s="43"/>
      <c r="S198" s="43"/>
      <c r="T198" s="43"/>
      <c r="U198" s="17"/>
      <c r="V198" s="17"/>
      <c r="W198" s="17"/>
      <c r="X198" s="31"/>
      <c r="Y198" s="17"/>
      <c r="Z198" s="13"/>
      <c r="AA198" s="13"/>
      <c r="AB198" s="13"/>
      <c r="AC198" s="13"/>
      <c r="AD198" s="13"/>
      <c r="AE198" s="18"/>
      <c r="AF198" s="19"/>
      <c r="AG198" s="13"/>
      <c r="AH198" s="14"/>
      <c r="AI198" s="15"/>
      <c r="AJ198" s="13"/>
    </row>
    <row r="199" spans="1:36">
      <c r="A199" s="28"/>
      <c r="B199" s="13"/>
      <c r="C199" s="12"/>
      <c r="D199" s="13"/>
      <c r="E199" s="13"/>
      <c r="F199" s="13"/>
      <c r="G199" s="17"/>
      <c r="H199" s="13"/>
      <c r="I199" s="16"/>
      <c r="J199" s="16"/>
      <c r="K199" s="16"/>
      <c r="L199" s="16"/>
      <c r="M199" s="16"/>
      <c r="N199" s="16"/>
      <c r="O199" s="16"/>
      <c r="P199" s="16"/>
      <c r="Q199" s="16"/>
      <c r="R199" s="43"/>
      <c r="S199" s="43"/>
      <c r="T199" s="43"/>
      <c r="U199" s="17"/>
      <c r="V199" s="17"/>
      <c r="W199" s="17"/>
      <c r="X199" s="31"/>
      <c r="Y199" s="17"/>
      <c r="Z199" s="13"/>
      <c r="AA199" s="13"/>
      <c r="AB199" s="13"/>
      <c r="AC199" s="13"/>
      <c r="AD199" s="13"/>
      <c r="AE199" s="18"/>
      <c r="AF199" s="19"/>
      <c r="AG199" s="13"/>
      <c r="AH199" s="14"/>
      <c r="AI199" s="15"/>
      <c r="AJ199" s="13"/>
    </row>
    <row r="200" spans="1:36">
      <c r="A200" s="28"/>
      <c r="B200" s="13"/>
      <c r="C200" s="12"/>
      <c r="D200" s="13"/>
      <c r="E200" s="13"/>
      <c r="F200" s="13"/>
      <c r="G200" s="17"/>
      <c r="H200" s="13"/>
      <c r="I200" s="16"/>
      <c r="J200" s="16"/>
      <c r="K200" s="16"/>
      <c r="L200" s="16"/>
      <c r="M200" s="16"/>
      <c r="N200" s="16"/>
      <c r="O200" s="16"/>
      <c r="P200" s="16"/>
      <c r="Q200" s="16"/>
      <c r="R200" s="43"/>
      <c r="S200" s="43"/>
      <c r="T200" s="43"/>
      <c r="U200" s="17"/>
      <c r="V200" s="17"/>
      <c r="W200" s="17"/>
      <c r="X200" s="31"/>
      <c r="Y200" s="17"/>
      <c r="Z200" s="13"/>
      <c r="AA200" s="13"/>
      <c r="AB200" s="13"/>
      <c r="AC200" s="13"/>
      <c r="AD200" s="13"/>
      <c r="AE200" s="18"/>
      <c r="AF200" s="19"/>
      <c r="AG200" s="13"/>
      <c r="AH200" s="14"/>
      <c r="AI200" s="15"/>
      <c r="AJ200" s="13"/>
    </row>
    <row r="201" spans="1:36">
      <c r="A201" s="28"/>
      <c r="B201" s="13"/>
      <c r="C201" s="12"/>
      <c r="D201" s="13"/>
      <c r="E201" s="13"/>
      <c r="F201" s="13"/>
      <c r="G201" s="17"/>
      <c r="H201" s="13"/>
      <c r="I201" s="16"/>
      <c r="J201" s="16"/>
      <c r="K201" s="16"/>
      <c r="L201" s="16"/>
      <c r="M201" s="16"/>
      <c r="N201" s="16"/>
      <c r="O201" s="16"/>
      <c r="P201" s="16"/>
      <c r="Q201" s="16"/>
      <c r="R201" s="43"/>
      <c r="S201" s="43"/>
      <c r="T201" s="43"/>
      <c r="U201" s="17"/>
      <c r="V201" s="17"/>
      <c r="W201" s="17"/>
      <c r="X201" s="31"/>
      <c r="Y201" s="17"/>
      <c r="Z201" s="13"/>
      <c r="AA201" s="13"/>
      <c r="AB201" s="13"/>
      <c r="AC201" s="13"/>
      <c r="AD201" s="13"/>
      <c r="AE201" s="18"/>
      <c r="AF201" s="19"/>
      <c r="AG201" s="13"/>
      <c r="AH201" s="14"/>
      <c r="AI201" s="15"/>
      <c r="AJ201" s="13"/>
    </row>
    <row r="202" spans="1:36">
      <c r="A202" s="28"/>
      <c r="B202" s="13"/>
      <c r="C202" s="12"/>
      <c r="D202" s="13"/>
      <c r="E202" s="13"/>
      <c r="F202" s="13"/>
      <c r="G202" s="17"/>
      <c r="H202" s="13"/>
      <c r="I202" s="16"/>
      <c r="J202" s="16"/>
      <c r="K202" s="16"/>
      <c r="L202" s="16"/>
      <c r="M202" s="16"/>
      <c r="N202" s="16"/>
      <c r="O202" s="16"/>
      <c r="P202" s="16"/>
      <c r="Q202" s="16"/>
      <c r="R202" s="43"/>
      <c r="S202" s="43"/>
      <c r="T202" s="43"/>
      <c r="U202" s="17"/>
      <c r="V202" s="17"/>
      <c r="W202" s="17"/>
      <c r="X202" s="31"/>
      <c r="Y202" s="17"/>
      <c r="Z202" s="13"/>
      <c r="AA202" s="13"/>
      <c r="AB202" s="13"/>
      <c r="AC202" s="13"/>
      <c r="AD202" s="13"/>
      <c r="AE202" s="18"/>
      <c r="AF202" s="19"/>
      <c r="AG202" s="13"/>
      <c r="AH202" s="14"/>
      <c r="AI202" s="15"/>
      <c r="AJ202" s="13"/>
    </row>
    <row r="203" spans="1:36">
      <c r="A203" s="28"/>
      <c r="B203" s="13"/>
      <c r="C203" s="12"/>
      <c r="D203" s="13"/>
      <c r="E203" s="13"/>
      <c r="F203" s="13"/>
      <c r="G203" s="17"/>
      <c r="H203" s="13"/>
      <c r="I203" s="16"/>
      <c r="J203" s="16"/>
      <c r="K203" s="16"/>
      <c r="L203" s="16"/>
      <c r="M203" s="16"/>
      <c r="N203" s="16"/>
      <c r="O203" s="16"/>
      <c r="P203" s="16"/>
      <c r="Q203" s="16"/>
      <c r="R203" s="43"/>
      <c r="S203" s="43"/>
      <c r="T203" s="43"/>
      <c r="U203" s="17"/>
      <c r="V203" s="17"/>
      <c r="W203" s="17"/>
      <c r="X203" s="31"/>
      <c r="Y203" s="17"/>
      <c r="Z203" s="13"/>
      <c r="AA203" s="13"/>
      <c r="AB203" s="13"/>
      <c r="AC203" s="13"/>
      <c r="AD203" s="13"/>
      <c r="AE203" s="18"/>
      <c r="AF203" s="19"/>
      <c r="AG203" s="13"/>
      <c r="AH203" s="14"/>
      <c r="AI203" s="15"/>
      <c r="AJ203" s="13"/>
    </row>
    <row r="204" spans="1:36">
      <c r="A204" s="28"/>
      <c r="B204" s="13"/>
      <c r="C204" s="12"/>
      <c r="D204" s="13"/>
      <c r="E204" s="13"/>
      <c r="F204" s="13"/>
      <c r="G204" s="17"/>
      <c r="H204" s="13"/>
      <c r="I204" s="16"/>
      <c r="J204" s="16"/>
      <c r="K204" s="16"/>
      <c r="L204" s="16"/>
      <c r="M204" s="16"/>
      <c r="N204" s="16"/>
      <c r="O204" s="16"/>
      <c r="P204" s="16"/>
      <c r="Q204" s="16"/>
      <c r="R204" s="43"/>
      <c r="S204" s="43"/>
      <c r="T204" s="43"/>
      <c r="U204" s="17"/>
      <c r="V204" s="17"/>
      <c r="W204" s="17"/>
      <c r="X204" s="31"/>
      <c r="Y204" s="17"/>
      <c r="Z204" s="13"/>
      <c r="AA204" s="13"/>
      <c r="AB204" s="13"/>
      <c r="AC204" s="13"/>
      <c r="AD204" s="13"/>
      <c r="AE204" s="18"/>
      <c r="AF204" s="19"/>
      <c r="AG204" s="13"/>
      <c r="AH204" s="14"/>
      <c r="AI204" s="15"/>
      <c r="AJ204" s="13"/>
    </row>
    <row r="205" spans="1:36">
      <c r="A205" s="28"/>
      <c r="B205" s="13"/>
      <c r="C205" s="12"/>
      <c r="D205" s="13"/>
      <c r="E205" s="13"/>
      <c r="F205" s="13"/>
      <c r="G205" s="17"/>
      <c r="H205" s="13"/>
      <c r="I205" s="16"/>
      <c r="J205" s="16"/>
      <c r="K205" s="16"/>
      <c r="L205" s="16"/>
      <c r="M205" s="16"/>
      <c r="N205" s="16"/>
      <c r="O205" s="16"/>
      <c r="P205" s="16"/>
      <c r="Q205" s="16"/>
      <c r="R205" s="43"/>
      <c r="S205" s="43"/>
      <c r="T205" s="43"/>
      <c r="U205" s="17"/>
      <c r="V205" s="17"/>
      <c r="W205" s="17"/>
      <c r="X205" s="31"/>
      <c r="Y205" s="17"/>
      <c r="Z205" s="13"/>
      <c r="AA205" s="13"/>
      <c r="AB205" s="13"/>
      <c r="AC205" s="13"/>
      <c r="AD205" s="13"/>
      <c r="AE205" s="18"/>
      <c r="AF205" s="19"/>
      <c r="AG205" s="13"/>
      <c r="AH205" s="14"/>
      <c r="AI205" s="15"/>
      <c r="AJ205" s="13"/>
    </row>
    <row r="206" spans="1:36">
      <c r="A206" s="28"/>
      <c r="B206" s="13"/>
      <c r="C206" s="12"/>
      <c r="D206" s="13"/>
      <c r="E206" s="13"/>
      <c r="F206" s="13"/>
      <c r="G206" s="17"/>
      <c r="H206" s="13"/>
      <c r="I206" s="16"/>
      <c r="J206" s="16"/>
      <c r="K206" s="16"/>
      <c r="L206" s="16"/>
      <c r="M206" s="16"/>
      <c r="N206" s="16"/>
      <c r="O206" s="16"/>
      <c r="P206" s="16"/>
      <c r="Q206" s="16"/>
      <c r="R206" s="43"/>
      <c r="S206" s="43"/>
      <c r="T206" s="43"/>
      <c r="U206" s="17"/>
      <c r="V206" s="17"/>
      <c r="W206" s="17"/>
      <c r="X206" s="31"/>
      <c r="Y206" s="17"/>
      <c r="Z206" s="13"/>
      <c r="AA206" s="13"/>
      <c r="AB206" s="13"/>
      <c r="AC206" s="13"/>
      <c r="AD206" s="13"/>
      <c r="AE206" s="18"/>
      <c r="AF206" s="19"/>
      <c r="AG206" s="13"/>
      <c r="AH206" s="14"/>
      <c r="AI206" s="15"/>
      <c r="AJ206" s="13"/>
    </row>
    <row r="207" spans="1:36">
      <c r="A207" s="28"/>
      <c r="B207" s="13"/>
      <c r="C207" s="12"/>
      <c r="D207" s="13"/>
      <c r="E207" s="13"/>
      <c r="F207" s="13"/>
      <c r="G207" s="17"/>
      <c r="H207" s="13"/>
      <c r="I207" s="16"/>
      <c r="J207" s="16"/>
      <c r="K207" s="16"/>
      <c r="L207" s="16"/>
      <c r="M207" s="16"/>
      <c r="N207" s="16"/>
      <c r="O207" s="16"/>
      <c r="P207" s="16"/>
      <c r="Q207" s="16"/>
      <c r="R207" s="43"/>
      <c r="S207" s="43"/>
      <c r="T207" s="43"/>
      <c r="U207" s="17"/>
      <c r="V207" s="17"/>
      <c r="W207" s="17"/>
      <c r="X207" s="31"/>
      <c r="Y207" s="17"/>
      <c r="Z207" s="13"/>
      <c r="AA207" s="13"/>
      <c r="AB207" s="13"/>
      <c r="AC207" s="13"/>
      <c r="AD207" s="13"/>
      <c r="AE207" s="18"/>
      <c r="AF207" s="19"/>
      <c r="AG207" s="13"/>
      <c r="AH207" s="14"/>
      <c r="AI207" s="15"/>
      <c r="AJ207" s="13"/>
    </row>
    <row r="208" spans="1:36">
      <c r="A208" s="28"/>
      <c r="B208" s="13"/>
      <c r="C208" s="12"/>
      <c r="D208" s="13"/>
      <c r="E208" s="13"/>
      <c r="F208" s="13"/>
      <c r="G208" s="17"/>
      <c r="H208" s="13"/>
      <c r="I208" s="16"/>
      <c r="J208" s="16"/>
      <c r="K208" s="16"/>
      <c r="L208" s="16"/>
      <c r="M208" s="16"/>
      <c r="N208" s="16"/>
      <c r="O208" s="16"/>
      <c r="P208" s="16"/>
      <c r="Q208" s="16"/>
      <c r="R208" s="43"/>
      <c r="S208" s="43"/>
      <c r="T208" s="43"/>
      <c r="U208" s="17"/>
      <c r="V208" s="17"/>
      <c r="W208" s="17"/>
      <c r="X208" s="31"/>
      <c r="Y208" s="17"/>
      <c r="Z208" s="13"/>
      <c r="AA208" s="13"/>
      <c r="AB208" s="13"/>
      <c r="AC208" s="13"/>
      <c r="AD208" s="13"/>
      <c r="AE208" s="18"/>
      <c r="AF208" s="19"/>
      <c r="AG208" s="13"/>
      <c r="AH208" s="14"/>
      <c r="AI208" s="15"/>
      <c r="AJ208" s="13"/>
    </row>
    <row r="209" spans="1:36">
      <c r="A209" s="28"/>
      <c r="B209" s="13"/>
      <c r="C209" s="12"/>
      <c r="D209" s="13"/>
      <c r="E209" s="13"/>
      <c r="F209" s="13"/>
      <c r="G209" s="17"/>
      <c r="H209" s="13"/>
      <c r="I209" s="16"/>
      <c r="J209" s="16"/>
      <c r="K209" s="16"/>
      <c r="L209" s="16"/>
      <c r="M209" s="16"/>
      <c r="N209" s="16"/>
      <c r="O209" s="16"/>
      <c r="P209" s="16"/>
      <c r="Q209" s="16"/>
      <c r="R209" s="43"/>
      <c r="S209" s="43"/>
      <c r="T209" s="43"/>
      <c r="U209" s="17"/>
      <c r="V209" s="17"/>
      <c r="W209" s="17"/>
      <c r="X209" s="31"/>
      <c r="Y209" s="17"/>
      <c r="Z209" s="13"/>
      <c r="AA209" s="13"/>
      <c r="AB209" s="13"/>
      <c r="AC209" s="13"/>
      <c r="AD209" s="13"/>
      <c r="AE209" s="18"/>
      <c r="AF209" s="19"/>
      <c r="AG209" s="13"/>
      <c r="AH209" s="14"/>
      <c r="AI209" s="15"/>
      <c r="AJ209" s="13"/>
    </row>
    <row r="210" spans="1:36">
      <c r="A210" s="28"/>
      <c r="B210" s="13"/>
      <c r="C210" s="12"/>
      <c r="D210" s="13"/>
      <c r="E210" s="13"/>
      <c r="F210" s="13"/>
      <c r="G210" s="17"/>
      <c r="H210" s="13"/>
      <c r="I210" s="16"/>
      <c r="J210" s="16"/>
      <c r="K210" s="16"/>
      <c r="L210" s="16"/>
      <c r="M210" s="16"/>
      <c r="N210" s="16"/>
      <c r="O210" s="16"/>
      <c r="P210" s="16"/>
      <c r="Q210" s="16"/>
      <c r="R210" s="43"/>
      <c r="S210" s="43"/>
      <c r="T210" s="43"/>
      <c r="U210" s="17"/>
      <c r="V210" s="17"/>
      <c r="W210" s="17"/>
      <c r="X210" s="31"/>
      <c r="Y210" s="17"/>
      <c r="Z210" s="13"/>
      <c r="AA210" s="13"/>
      <c r="AB210" s="13"/>
      <c r="AC210" s="13"/>
      <c r="AD210" s="13"/>
      <c r="AE210" s="18"/>
      <c r="AF210" s="19"/>
      <c r="AG210" s="13"/>
      <c r="AH210" s="14"/>
      <c r="AI210" s="15"/>
      <c r="AJ210" s="13"/>
    </row>
    <row r="211" spans="1:36">
      <c r="A211" s="28"/>
      <c r="B211" s="13"/>
      <c r="C211" s="12"/>
      <c r="D211" s="13"/>
      <c r="E211" s="13"/>
      <c r="F211" s="13"/>
      <c r="G211" s="17"/>
      <c r="H211" s="13"/>
      <c r="I211" s="16"/>
      <c r="J211" s="16"/>
      <c r="K211" s="16"/>
      <c r="L211" s="16"/>
      <c r="M211" s="16"/>
      <c r="N211" s="16"/>
      <c r="O211" s="16"/>
      <c r="P211" s="16"/>
      <c r="Q211" s="16"/>
      <c r="R211" s="43"/>
      <c r="S211" s="43"/>
      <c r="T211" s="43"/>
      <c r="U211" s="17"/>
      <c r="V211" s="17"/>
      <c r="W211" s="17"/>
      <c r="X211" s="31"/>
      <c r="Y211" s="17"/>
      <c r="Z211" s="13"/>
      <c r="AA211" s="13"/>
      <c r="AB211" s="13"/>
      <c r="AC211" s="13"/>
      <c r="AD211" s="13"/>
      <c r="AE211" s="18"/>
      <c r="AF211" s="19"/>
      <c r="AG211" s="13"/>
      <c r="AH211" s="14"/>
      <c r="AI211" s="15"/>
      <c r="AJ211" s="13"/>
    </row>
    <row r="213" spans="1:36">
      <c r="B213" s="34"/>
    </row>
    <row r="220" spans="1:36">
      <c r="A220" s="33">
        <v>2501</v>
      </c>
      <c r="C220" s="36">
        <v>45552</v>
      </c>
      <c r="D220" t="s">
        <v>716</v>
      </c>
      <c r="E220" t="s">
        <v>717</v>
      </c>
      <c r="F220" t="s">
        <v>71</v>
      </c>
      <c r="G220" t="s">
        <v>718</v>
      </c>
      <c r="I220" t="s">
        <v>98</v>
      </c>
    </row>
  </sheetData>
  <autoFilter ref="A1:AJ220" xr:uid="{A60B7576-B0BF-46E5-B379-0035D46AC178}"/>
  <dataValidations count="5">
    <dataValidation allowBlank="1" sqref="AF28 AE80 AC28 AH1:AI79 AH81:AI211" xr:uid="{8766BC25-6BBF-4138-AC0F-404B6585B802}"/>
    <dataValidation operator="equal" showDropDown="1" sqref="AE37:AE38 AE28" xr:uid="{105AF9AE-98C2-4CF8-AD97-4ED4546A7536}"/>
    <dataValidation allowBlank="1" showInputMessage="1" showErrorMessage="1" sqref="O1:P1" xr:uid="{E7029F5C-0F88-419C-A5AA-3DAB052D1CC9}"/>
    <dataValidation type="date" allowBlank="1" showInputMessage="1" showErrorMessage="1" sqref="O2:O211" xr:uid="{3D1AE274-8800-40E5-8A15-FB26A04B0A01}">
      <formula1>45658</formula1>
      <formula2>45716</formula2>
    </dataValidation>
    <dataValidation type="date" allowBlank="1" showInputMessage="1" showErrorMessage="1" sqref="P2:P211" xr:uid="{F43F32A7-F1BA-4BBD-9AEB-E4DD9223A223}">
      <formula1>45658</formula1>
      <formula2>46022</formula2>
    </dataValidation>
  </dataValidations>
  <hyperlinks>
    <hyperlink ref="AF2" r:id="rId1" xr:uid="{1BBCC9C2-AE5B-434C-81D0-CF10E5D7A25C}"/>
    <hyperlink ref="AF3" r:id="rId2" xr:uid="{21D3319F-ACEA-47E4-A5A1-755198C494F4}"/>
    <hyperlink ref="AF5" r:id="rId3" xr:uid="{E1B22C16-DDE0-4D58-ABF9-1D03F8737E38}"/>
    <hyperlink ref="AF6" r:id="rId4" xr:uid="{9E4F1395-FBC3-4F61-837B-B658EA60E17F}"/>
    <hyperlink ref="AF7" r:id="rId5" xr:uid="{6780725D-69AD-4CFC-84C8-9D7E25D92991}"/>
    <hyperlink ref="AF8" r:id="rId6" xr:uid="{287B0ABA-B1D9-40CD-9D6C-6D9C3403EA3D}"/>
    <hyperlink ref="AF9" r:id="rId7" xr:uid="{CD50DD07-1855-4810-8FD1-78F75999E78F}"/>
    <hyperlink ref="AF10" r:id="rId8" xr:uid="{D500D4AA-049C-4DA5-A2F4-A9EFEED7B9A3}"/>
    <hyperlink ref="AF11" r:id="rId9" xr:uid="{DD8880BD-B938-411C-AFAD-13FA8C9E31E4}"/>
    <hyperlink ref="AF12" r:id="rId10" xr:uid="{34616387-BB99-4269-B5CE-FFC83833E357}"/>
    <hyperlink ref="AF13" r:id="rId11" xr:uid="{929A88C5-CED5-44FB-9682-ABE551846E9F}"/>
    <hyperlink ref="AF15" r:id="rId12" xr:uid="{868052B8-B56A-4920-9374-6C3B80ABD507}"/>
    <hyperlink ref="AF14" r:id="rId13" xr:uid="{50BF61DA-3BD8-448B-9BC4-4334C91BAE8B}"/>
    <hyperlink ref="AF25" r:id="rId14" xr:uid="{0DB79461-BAE6-48A7-9409-3979BA9DD1E0}"/>
    <hyperlink ref="AF26" r:id="rId15" xr:uid="{F0FA03E2-91DB-4D45-8706-DE84E6E86D22}"/>
    <hyperlink ref="AF29" r:id="rId16" xr:uid="{3B812A57-063B-48CA-8CD9-B806CE7B0109}"/>
    <hyperlink ref="AF30" r:id="rId17" xr:uid="{DE03DCEF-7E28-4A30-B094-CD435BF99DA3}"/>
    <hyperlink ref="AF31" r:id="rId18" xr:uid="{A6DD4177-4A55-4257-BC56-BE441B5555E0}"/>
    <hyperlink ref="AF32" r:id="rId19" xr:uid="{21E686F7-3702-4148-8B7B-C2E6303DF082}"/>
    <hyperlink ref="AF33" r:id="rId20" xr:uid="{8D9F1712-1C66-42DF-849F-1DA0567B0194}"/>
    <hyperlink ref="AF34" r:id="rId21" xr:uid="{00673BD4-C6CD-48D3-B90E-9ABEC8DD503E}"/>
    <hyperlink ref="AF35" r:id="rId22" xr:uid="{C144930C-F867-4346-9FC9-C1FA4D0AE334}"/>
    <hyperlink ref="AF36" r:id="rId23" xr:uid="{57E790CE-5B3F-497D-A4D9-A22EE62C4705}"/>
    <hyperlink ref="AF24" r:id="rId24" xr:uid="{35D962F9-BF0A-4381-85F7-E2EF9CD6624B}"/>
    <hyperlink ref="AF23" r:id="rId25" xr:uid="{A34C0AAC-63CB-442B-9EB7-D765D5EE10BF}"/>
    <hyperlink ref="AF18" r:id="rId26" xr:uid="{0342C8D2-CC7F-4C58-A349-CAECEDF38C9B}"/>
    <hyperlink ref="AF20" r:id="rId27" xr:uid="{A2A55E1F-E2D5-4E7C-940E-9375494D62A1}"/>
    <hyperlink ref="AF21" r:id="rId28" xr:uid="{9C8DEA31-21CD-4159-BCFC-377DE266B152}"/>
    <hyperlink ref="AF19" r:id="rId29" xr:uid="{302349B6-D45F-44E8-A82F-61F738E97B9B}"/>
    <hyperlink ref="AF39" r:id="rId30" xr:uid="{6D38E41E-E5A8-4D5A-A787-FCB46DDFBBC2}"/>
    <hyperlink ref="AF40" r:id="rId31" xr:uid="{1F2D3A6C-50BF-476F-95A0-F07A2CD17F79}"/>
    <hyperlink ref="AF37" r:id="rId32" xr:uid="{F2F0CB94-294D-48FD-83C0-A1BD002CF21E}"/>
    <hyperlink ref="AF41" r:id="rId33" xr:uid="{2F4A30C9-E8BF-4B70-9AD8-78F49932F488}"/>
    <hyperlink ref="AF43" r:id="rId34" xr:uid="{EBA9DE2C-FBC2-45AA-9DFC-293FDAB1BEDE}"/>
    <hyperlink ref="AF44" r:id="rId35" xr:uid="{21EB421C-1F38-400C-8730-CC7C94C86D09}"/>
    <hyperlink ref="AF45" r:id="rId36" xr:uid="{CD3663AB-9FC4-4235-8339-3DEFBF1FE4FA}"/>
    <hyperlink ref="AF46" r:id="rId37" xr:uid="{EBAE037B-F439-45AD-900D-7E43F9968C01}"/>
    <hyperlink ref="AF16" r:id="rId38" xr:uid="{42F23201-7269-46F5-8776-C1F12BDED794}"/>
    <hyperlink ref="AF17" r:id="rId39" xr:uid="{E6F2D7BD-CF0E-4A9F-88E3-B8E6A48B28A9}"/>
    <hyperlink ref="AF48" r:id="rId40" xr:uid="{25E0FBE0-998E-4B7C-A4BF-DE55DE43DBEB}"/>
    <hyperlink ref="AF47" r:id="rId41" xr:uid="{24BE3022-6534-44FD-AD87-11C99198F170}"/>
    <hyperlink ref="AF49" r:id="rId42" xr:uid="{5523AA70-0547-44AA-813F-784EDB39FEAD}"/>
    <hyperlink ref="AF50" r:id="rId43" xr:uid="{AF26215B-D100-43A7-83C1-328973DDADE2}"/>
    <hyperlink ref="AF51" r:id="rId44" xr:uid="{262ADBA7-BEA6-4045-81F8-1418EA5AD1CD}"/>
    <hyperlink ref="AF52" r:id="rId45" xr:uid="{ACF6664B-2561-4B58-8F45-6F87172553DD}"/>
    <hyperlink ref="AF53" r:id="rId46" xr:uid="{7933FA4F-BEAF-4503-B7F8-17776FA280C4}"/>
    <hyperlink ref="AF54" r:id="rId47" xr:uid="{2312DCD5-ECC7-46F1-A197-83E707E703F3}"/>
    <hyperlink ref="AF55" r:id="rId48" xr:uid="{370CD107-6084-4036-87CF-249DE6B35CF7}"/>
    <hyperlink ref="AF74" r:id="rId49" xr:uid="{25DBCAE6-2EC1-4A21-AB2E-72DFF905D1E8}"/>
    <hyperlink ref="AF75" r:id="rId50" xr:uid="{BA25DBC5-D717-401C-9C6A-C8F4F63C076A}"/>
    <hyperlink ref="AF76" r:id="rId51" xr:uid="{4DB0B42B-8665-4711-871A-4CDEDAA313D2}"/>
    <hyperlink ref="AF77" r:id="rId52" xr:uid="{8718C6ED-DC06-4D0A-81CD-1CB9E807C278}"/>
    <hyperlink ref="AF78" r:id="rId53" xr:uid="{9C9C6A9F-9EA3-427D-BE35-2BA4433A9E91}"/>
    <hyperlink ref="AF79" r:id="rId54" xr:uid="{13C708A1-964A-4F20-B42B-AE21FC39FC4F}"/>
    <hyperlink ref="AF80" r:id="rId55" xr:uid="{A464D34A-A558-4241-8FC6-8E04C9E5C52F}"/>
    <hyperlink ref="AF81" r:id="rId56" xr:uid="{D9A3196D-C1C3-4D26-BBE7-B8AEFC41F572}"/>
    <hyperlink ref="AF83" r:id="rId57" xr:uid="{E2C165BF-06F4-4E90-88E6-4D712A6BFDB9}"/>
    <hyperlink ref="AF84" r:id="rId58" xr:uid="{59F6ABCB-7CB2-427F-9DB3-555EF90D20CE}"/>
    <hyperlink ref="AF85" r:id="rId59" xr:uid="{A28D6253-3881-491B-B102-3923D9D1D464}"/>
    <hyperlink ref="AF22" r:id="rId60" xr:uid="{6BA2BE27-4304-4791-B5BC-FA9B78C29BF3}"/>
    <hyperlink ref="AF86" r:id="rId61" xr:uid="{43C73F26-23E2-4629-ABAD-46503666DEA5}"/>
    <hyperlink ref="AF87" r:id="rId62" xr:uid="{2B9A1D55-8616-4215-B427-B249BB856AEC}"/>
    <hyperlink ref="AF88" r:id="rId63" xr:uid="{F198A80F-2F9A-4D2A-B814-1E0DBDE2490A}"/>
    <hyperlink ref="AF89" r:id="rId64" xr:uid="{52DFC21A-434F-4FD1-B934-C16E0ADBB978}"/>
    <hyperlink ref="AF90" r:id="rId65" xr:uid="{89D9EB9B-163D-41BF-8D5A-F9B7A4F81501}"/>
    <hyperlink ref="AF91" r:id="rId66" xr:uid="{EAD4FA96-C8C3-49B0-BD08-B65C58E667D9}"/>
    <hyperlink ref="AF92" r:id="rId67" xr:uid="{6A6B6588-F73C-4EB3-8028-6F3C1D818390}"/>
    <hyperlink ref="AF93" r:id="rId68" xr:uid="{B1105C93-CB6C-4649-9746-BC17FFE6BA5E}"/>
    <hyperlink ref="AF94" r:id="rId69" xr:uid="{68E05EDA-D79A-4901-BB4A-02D2FB30DC59}"/>
    <hyperlink ref="AF95" r:id="rId70" xr:uid="{0A0863D8-8DE5-4730-950E-C4D9C6DD9813}"/>
    <hyperlink ref="AF96" r:id="rId71" xr:uid="{5C73D2C7-0039-42FF-8B68-012C39D030D2}"/>
    <hyperlink ref="AF56" r:id="rId72" xr:uid="{B812A0CB-3F16-4778-BB34-A1B3E2795956}"/>
    <hyperlink ref="AF57" r:id="rId73" xr:uid="{E75C3873-2AA7-4E42-A140-0F35B38EDDDA}"/>
    <hyperlink ref="AF58" r:id="rId74" xr:uid="{36E287FE-32C7-43CF-AB1E-ADC8F7CB1F83}"/>
    <hyperlink ref="AF59" r:id="rId75" xr:uid="{94AFFEA0-E483-42C8-9C69-BF8DF3891DB8}"/>
    <hyperlink ref="AF60" r:id="rId76" xr:uid="{98FDA324-7319-4F8E-BB32-9A8B37F387CA}"/>
    <hyperlink ref="AF62" r:id="rId77" xr:uid="{5EF9B77F-6956-4026-9411-03B3BEFCB602}"/>
    <hyperlink ref="AF63" r:id="rId78" xr:uid="{20D6D6F1-1832-4704-A125-9146C8D5FD0D}"/>
    <hyperlink ref="AF64" r:id="rId79" xr:uid="{8AA55678-2AB7-4138-8839-20F3BC3C51D5}"/>
    <hyperlink ref="AF65" r:id="rId80" xr:uid="{227C31F2-E1A4-431A-918D-3ED94AC4B99E}"/>
    <hyperlink ref="AF66" r:id="rId81" xr:uid="{7FD04AAC-0125-4109-8BBB-6C84F06154CF}"/>
    <hyperlink ref="AF67" r:id="rId82" xr:uid="{B29DBF0C-5B81-4C8E-9840-686A4F7EB6B1}"/>
    <hyperlink ref="AF68" r:id="rId83" xr:uid="{4BA99BC5-4FC3-4A9A-B519-2E09100BAE39}"/>
    <hyperlink ref="AF69" r:id="rId84" xr:uid="{7F0B48BB-A9E4-4260-ABEB-CB3694E6626B}"/>
    <hyperlink ref="AF70" r:id="rId85" xr:uid="{3A8ADFBF-F237-4397-9DD7-A728068D1935}"/>
    <hyperlink ref="AF71" r:id="rId86" xr:uid="{CC18F7DA-B0F2-4EE9-94A7-4A0475C908F4}"/>
    <hyperlink ref="AF97" r:id="rId87" xr:uid="{6ABD6ED3-471E-4421-981C-BF62234003B4}"/>
    <hyperlink ref="AF98" r:id="rId88" xr:uid="{99BC2514-85D4-426E-8108-E54DEE0DB4CA}"/>
  </hyperlinks>
  <pageMargins left="0.7" right="0.7" top="0.75" bottom="0.75" header="0.3" footer="0.3"/>
  <pageSetup paperSize="9" orientation="portrait" r:id="rId89"/>
  <legacyDrawing r:id="rId90"/>
  <extLst>
    <ext xmlns:x14="http://schemas.microsoft.com/office/spreadsheetml/2009/9/main" uri="{CCE6A557-97BC-4b89-ADB6-D9C93CAAB3DF}">
      <x14:dataValidations xmlns:xm="http://schemas.microsoft.com/office/excel/2006/main" count="17">
        <x14:dataValidation type="list" allowBlank="1" showInputMessage="1" showErrorMessage="1" xr:uid="{EB6544C3-E095-4F42-926B-846AC830D7C6}">
          <x14:formula1>
            <xm:f>'Niet aanpassen!! Lijsten - oud'!$H$2:$H$4</xm:f>
          </x14:formula1>
          <xm:sqref>M112:M211 M3:M79 M81:M108</xm:sqref>
        </x14:dataValidation>
        <x14:dataValidation type="list" allowBlank="1" showInputMessage="1" showErrorMessage="1" xr:uid="{87BDDAE2-A8E2-409F-B2C3-BFB6F76DF8BD}">
          <x14:formula1>
            <xm:f>'Niet aanpassen!! Lijsten - oud'!$B$2:$B$4</xm:f>
          </x14:formula1>
          <xm:sqref>G112:G211 G3:G79 G81:G108</xm:sqref>
        </x14:dataValidation>
        <x14:dataValidation type="list" allowBlank="1" showInputMessage="1" showErrorMessage="1" xr:uid="{4A128604-3138-48F6-A980-440A48D28395}">
          <x14:formula1>
            <xm:f>'Niet aanpassen!! Lijsten - oud'!$O$2:$O$4</xm:f>
          </x14:formula1>
          <xm:sqref>AA112:AA211 AA15:AA79 AA3:AA13 AA81:AA108</xm:sqref>
        </x14:dataValidation>
        <x14:dataValidation type="list" allowBlank="1" showErrorMessage="1" error="Kiezen uit de lijst, aub" xr:uid="{D89AC81D-C4B0-4382-97FC-B66746A9279C}">
          <x14:formula1>
            <xm:f>'Niet aanpassen!! Lijsten - oud'!$L$2:$L$3</xm:f>
          </x14:formula1>
          <xm:sqref>T112:T211 T3:T79 T81:T108</xm:sqref>
        </x14:dataValidation>
        <x14:dataValidation type="list" allowBlank="1" showInputMessage="1" showErrorMessage="1" xr:uid="{348BD680-9E19-4837-88DB-B11D374BA439}">
          <x14:formula1>
            <xm:f>'Niet aanpassen!! Lijsten - oud'!$M$2:$M$3</xm:f>
          </x14:formula1>
          <xm:sqref>U112:U211 U3:U108</xm:sqref>
        </x14:dataValidation>
        <x14:dataValidation type="list" allowBlank="1" showInputMessage="1" showErrorMessage="1" xr:uid="{2EC624DF-BF01-4D32-A5F3-251EC29DBBDF}">
          <x14:formula1>
            <xm:f>'Niet aanpassen!! Lijsten - oud'!$C$2:$C$9</xm:f>
          </x14:formula1>
          <xm:sqref>V112:V211 I112:I211 V3:V79 I3:I79 V81:V108 I81:I108</xm:sqref>
        </x14:dataValidation>
        <x14:dataValidation type="list" allowBlank="1" showInputMessage="1" showErrorMessage="1" xr:uid="{B352C248-8797-423E-9FE3-FC8D9576C7C3}">
          <x14:formula1>
            <xm:f>'Niet aanpassen!! Lijsten - oud'!$P$2:$P$5</xm:f>
          </x14:formula1>
          <xm:sqref>Y112:Y211 Y3:Y79 Y81:Y108</xm:sqref>
        </x14:dataValidation>
        <x14:dataValidation type="list" allowBlank="1" showInputMessage="1" showErrorMessage="1" xr:uid="{0C860F2F-171A-40C2-AB9C-C6581DBBFD98}">
          <x14:formula1>
            <xm:f>'Niet aanpassen!! Lijsten - oud'!$E$2:$E$4</xm:f>
          </x14:formula1>
          <xm:sqref>J112:J211 J3:J79 J81:J108</xm:sqref>
        </x14:dataValidation>
        <x14:dataValidation type="list" allowBlank="1" showInputMessage="1" showErrorMessage="1" xr:uid="{1D6E7A0B-BDA2-47FC-9011-7F81CF778875}">
          <x14:formula1>
            <xm:f>'Niet aanpassen!! Lijsten - oud'!$D$2:$D$3</xm:f>
          </x14:formula1>
          <xm:sqref>H112:H1048576 H3:H79 H81:H108</xm:sqref>
        </x14:dataValidation>
        <x14:dataValidation type="list" allowBlank="1" showInputMessage="1" showErrorMessage="1" xr:uid="{BD8FCC8E-9708-474F-9909-D7B6578AAB18}">
          <x14:formula1>
            <xm:f>'Niet aanpassen!! Lijsten - oud'!$N$2:$N$4</xm:f>
          </x14:formula1>
          <xm:sqref>W112:W211 W3:W79 W81:W108</xm:sqref>
        </x14:dataValidation>
        <x14:dataValidation type="list" allowBlank="1" showInputMessage="1" showErrorMessage="1" xr:uid="{62C3AE35-615F-4E93-82DB-3BA09E110015}">
          <x14:formula1>
            <xm:f>'Niet aanpassen!! Lijsten - oud'!$J$2:$J$25</xm:f>
          </x14:formula1>
          <xm:sqref>Q112:Q211 Q3:Q79 Q81:Q108</xm:sqref>
        </x14:dataValidation>
        <x14:dataValidation type="list" allowBlank="1" showInputMessage="1" showErrorMessage="1" xr:uid="{BB3ECEC4-E012-420D-BB59-DA47AA99E3FD}">
          <x14:formula1>
            <xm:f>'Niet aanpassen!! Lijsten - oud'!$F$2:$F$3</xm:f>
          </x14:formula1>
          <xm:sqref>K112:K211 K3:K79 K81:K108</xm:sqref>
        </x14:dataValidation>
        <x14:dataValidation type="list" allowBlank="1" showInputMessage="1" showErrorMessage="1" xr:uid="{7B13F74E-5693-4751-85FC-759B8D257132}">
          <x14:formula1>
            <xm:f>'Niet aanpassen!! Lijsten - oud'!$G$2:$G$7</xm:f>
          </x14:formula1>
          <xm:sqref>L112:L211 J90:J91 L3:L79 L81:L108</xm:sqref>
        </x14:dataValidation>
        <x14:dataValidation type="list" allowBlank="1" showInputMessage="1" showErrorMessage="1" xr:uid="{9A7BAD9A-6CE5-4DB4-A09C-B7F1E7F2676B}">
          <x14:formula1>
            <xm:f>'Niet aanpassen!! Lijsten - oud'!$A$2:$A$22</xm:f>
          </x14:formula1>
          <xm:sqref>F112:F211 F3:F79 F81:F108</xm:sqref>
        </x14:dataValidation>
        <x14:dataValidation type="list" allowBlank="1" showErrorMessage="1" error="Kiezen uit de lijst, aub" xr:uid="{A01285B8-11DA-4886-AA53-00D73964158F}">
          <x14:formula1>
            <xm:f>'Niet aanpassen!! Lijsten - oud'!$K$2:$K$3</xm:f>
          </x14:formula1>
          <xm:sqref>S112:S211 S3:S79 S81:S108</xm:sqref>
        </x14:dataValidation>
        <x14:dataValidation type="list" allowBlank="1" showErrorMessage="1" error="Kiezen uit de lijst, aub" xr:uid="{2FBE51E5-64AB-46A5-B1A1-F7B07AD1903C}">
          <x14:formula1>
            <xm:f>'Niet aanpassen!! Lijsten - oud'!$J$2:$J$25</xm:f>
          </x14:formula1>
          <xm:sqref>R112:R211 R3:R79 R81:R108</xm:sqref>
        </x14:dataValidation>
        <x14:dataValidation type="list" allowBlank="1" showInputMessage="1" showErrorMessage="1" xr:uid="{B4566DD4-987B-4612-9898-74E913614071}">
          <x14:formula1>
            <xm:f>'Niet aanpassen!! Lijsten - oud'!$I$2:$I$10</xm:f>
          </x14:formula1>
          <xm:sqref>N1:N211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8D609-D4AE-4D90-871E-D00AEAF68AF4}">
  <sheetPr>
    <tabColor rgb="FFF56464"/>
  </sheetPr>
  <dimension ref="A1:AQ300"/>
  <sheetViews>
    <sheetView tabSelected="1" zoomScaleNormal="100" workbookViewId="0">
      <pane xSplit="5" ySplit="1" topLeftCell="F2" activePane="bottomRight" state="frozen"/>
      <selection pane="topRight" activeCell="G1" sqref="G1"/>
      <selection pane="bottomLeft" activeCell="A2" sqref="A2"/>
      <selection pane="bottomRight" activeCell="H2" sqref="H2"/>
    </sheetView>
  </sheetViews>
  <sheetFormatPr baseColWidth="10" defaultColWidth="25.5" defaultRowHeight="15"/>
  <cols>
    <col min="1" max="1" width="10" style="34" customWidth="1"/>
    <col min="2" max="2" width="13.5" style="168" customWidth="1"/>
    <col min="3" max="3" width="18.5" style="34" bestFit="1" customWidth="1"/>
    <col min="4" max="4" width="19.33203125" style="34" customWidth="1"/>
    <col min="5" max="6" width="13.6640625" style="34" customWidth="1"/>
    <col min="7" max="7" width="12.83203125" style="34" customWidth="1"/>
    <col min="8" max="8" width="13.6640625" style="169" customWidth="1"/>
    <col min="9" max="9" width="20.5" style="170" customWidth="1"/>
    <col min="10" max="10" width="18.6640625" style="34" customWidth="1"/>
    <col min="11" max="11" width="22.1640625" style="34" customWidth="1"/>
    <col min="12" max="12" width="8.83203125" style="34" customWidth="1"/>
    <col min="13" max="13" width="17.83203125" style="34" customWidth="1"/>
    <col min="14" max="14" width="34" style="34" customWidth="1"/>
    <col min="15" max="15" width="63" style="34" customWidth="1"/>
    <col min="16" max="16" width="47.33203125" style="34" customWidth="1"/>
    <col min="17" max="17" width="18.5" style="34" customWidth="1"/>
    <col min="18" max="18" width="25.1640625" style="34" bestFit="1" customWidth="1"/>
    <col min="19" max="19" width="15.5" style="34" customWidth="1"/>
    <col min="20" max="20" width="16.5" style="34" bestFit="1" customWidth="1"/>
    <col min="21" max="21" width="18.33203125" style="34" bestFit="1" customWidth="1"/>
    <col min="22" max="22" width="21" style="34" customWidth="1"/>
    <col min="23" max="23" width="15" style="34" bestFit="1" customWidth="1"/>
    <col min="24" max="24" width="25.6640625" style="34" customWidth="1"/>
    <col min="25" max="25" width="9.33203125" style="34" bestFit="1" customWidth="1"/>
    <col min="26" max="26" width="9.33203125" style="34" customWidth="1"/>
    <col min="27" max="27" width="16.83203125" style="65" bestFit="1" customWidth="1"/>
    <col min="28" max="28" width="34.33203125" style="34" bestFit="1" customWidth="1"/>
    <col min="29" max="29" width="21.33203125" style="34" bestFit="1" customWidth="1"/>
    <col min="30" max="30" width="39.33203125" style="34" customWidth="1"/>
    <col min="31" max="33" width="14.33203125" style="169" customWidth="1"/>
    <col min="34" max="34" width="15.5" style="34" hidden="1" customWidth="1"/>
    <col min="35" max="35" width="20.6640625" style="34" hidden="1" customWidth="1"/>
    <col min="36" max="36" width="10.5" style="34" hidden="1" customWidth="1"/>
    <col min="37" max="37" width="34" style="34" hidden="1" customWidth="1"/>
    <col min="38" max="39" width="14.33203125" style="34" hidden="1" customWidth="1"/>
    <col min="40" max="40" width="23.5" style="34" hidden="1" customWidth="1"/>
    <col min="41" max="41" width="22.33203125" style="34" hidden="1" customWidth="1"/>
    <col min="42" max="42" width="13.6640625" style="34" hidden="1" customWidth="1"/>
    <col min="43" max="43" width="20.5" style="34" hidden="1" customWidth="1"/>
    <col min="44" max="45" width="9.1640625" style="34"/>
    <col min="46" max="46" width="25.5" style="34" bestFit="1" customWidth="1"/>
    <col min="47" max="16384" width="25.5" style="34"/>
  </cols>
  <sheetData>
    <row r="1" spans="1:43" s="32" customFormat="1" ht="56.25" customHeight="1">
      <c r="A1" s="161" t="s">
        <v>719</v>
      </c>
      <c r="B1" s="162" t="s">
        <v>16</v>
      </c>
      <c r="C1" s="161" t="s">
        <v>17</v>
      </c>
      <c r="D1" s="161" t="s">
        <v>18</v>
      </c>
      <c r="E1" s="161" t="s">
        <v>19</v>
      </c>
      <c r="F1" s="161" t="s">
        <v>720</v>
      </c>
      <c r="G1" s="161" t="s">
        <v>721</v>
      </c>
      <c r="H1" s="161" t="s">
        <v>722</v>
      </c>
      <c r="I1" s="161" t="s">
        <v>723</v>
      </c>
      <c r="J1" s="161" t="s">
        <v>22</v>
      </c>
      <c r="K1" s="163" t="s">
        <v>724</v>
      </c>
      <c r="L1" s="161" t="s">
        <v>9</v>
      </c>
      <c r="M1" s="161" t="s">
        <v>10</v>
      </c>
      <c r="N1" s="161" t="s">
        <v>725</v>
      </c>
      <c r="O1" s="161" t="s">
        <v>726</v>
      </c>
      <c r="P1" s="161" t="s">
        <v>29</v>
      </c>
      <c r="Q1" s="161" t="s">
        <v>30</v>
      </c>
      <c r="R1" s="161" t="s">
        <v>31</v>
      </c>
      <c r="S1" s="161" t="s">
        <v>32</v>
      </c>
      <c r="T1" s="162" t="s">
        <v>35</v>
      </c>
      <c r="U1" s="161" t="s">
        <v>36</v>
      </c>
      <c r="V1" s="161" t="s">
        <v>37</v>
      </c>
      <c r="W1" s="161" t="s">
        <v>38</v>
      </c>
      <c r="X1" s="161" t="s">
        <v>39</v>
      </c>
      <c r="Y1" s="161" t="s">
        <v>40</v>
      </c>
      <c r="Z1" s="161" t="s">
        <v>41</v>
      </c>
      <c r="AA1" s="164" t="s">
        <v>42</v>
      </c>
      <c r="AB1" s="165" t="s">
        <v>43</v>
      </c>
      <c r="AC1" s="161" t="s">
        <v>45</v>
      </c>
      <c r="AD1" s="165" t="s">
        <v>47</v>
      </c>
      <c r="AE1" s="161" t="s">
        <v>727</v>
      </c>
      <c r="AF1" s="161" t="s">
        <v>728</v>
      </c>
      <c r="AG1" s="161" t="s">
        <v>729</v>
      </c>
      <c r="AH1" s="161" t="s">
        <v>15</v>
      </c>
      <c r="AI1" s="161" t="s">
        <v>20</v>
      </c>
      <c r="AJ1" s="161" t="s">
        <v>21</v>
      </c>
      <c r="AK1" s="161" t="s">
        <v>25</v>
      </c>
      <c r="AL1" s="161" t="s">
        <v>26</v>
      </c>
      <c r="AM1" s="161" t="s">
        <v>27</v>
      </c>
      <c r="AN1" s="161" t="s">
        <v>33</v>
      </c>
      <c r="AO1" s="161" t="s">
        <v>34</v>
      </c>
      <c r="AP1" s="166" t="s">
        <v>44</v>
      </c>
      <c r="AQ1" s="167" t="s">
        <v>46</v>
      </c>
    </row>
    <row r="2" spans="1:43">
      <c r="H2" s="169" t="str">
        <f>IFERROR(IF(VLOOKUP(A2,'Overzicht inkoop'!A:E,5,0),"Nee",""),IF(ISTEXT(G2),G2,""))</f>
        <v/>
      </c>
      <c r="I2" s="170" t="str">
        <f>IFERROR(IF(VLOOKUP(A2,'Overzicht inkoop'!A:E,5,0),VLOOKUP(A2,'Overzicht inkoop'!A:E,5,0)-B2,""),"")</f>
        <v/>
      </c>
      <c r="T2" s="168"/>
      <c r="AB2" s="66"/>
      <c r="AC2" s="118"/>
      <c r="AE2" s="169" t="str">
        <f t="shared" ref="AE2:AE33" si="0">IFERROR(WEEKNUM(IF(B2,B2,"")),"")</f>
        <v/>
      </c>
      <c r="AF2" s="169" t="str">
        <f t="shared" ref="AF2:AF33" si="1">IFERROR(MONTH(IF(B2,B2,"")),"")</f>
        <v/>
      </c>
      <c r="AG2" s="169" t="str">
        <f t="shared" ref="AG2:AG33" si="2">IFERROR(YEAR(IF(B2,B2,"")),"")</f>
        <v/>
      </c>
      <c r="AQ2" s="171"/>
    </row>
    <row r="3" spans="1:43">
      <c r="H3" s="169" t="str">
        <f>IFERROR(IF(VLOOKUP(A3,'Overzicht inkoop'!A:E,5,0),"Nee",""),IF(ISTEXT(G3),G3,""))</f>
        <v/>
      </c>
      <c r="I3" s="170" t="str">
        <f>IFERROR(IF(VLOOKUP(A3,'Overzicht inkoop'!A:E,5,0),VLOOKUP(A3,'Overzicht inkoop'!A:E,5,0)-B3,""),"")</f>
        <v/>
      </c>
      <c r="T3" s="168"/>
      <c r="AB3" s="66"/>
      <c r="AC3" s="118"/>
      <c r="AE3" s="169" t="str">
        <f t="shared" si="0"/>
        <v/>
      </c>
      <c r="AF3" s="169" t="str">
        <f t="shared" si="1"/>
        <v/>
      </c>
      <c r="AG3" s="169" t="str">
        <f t="shared" si="2"/>
        <v/>
      </c>
      <c r="AQ3" s="171"/>
    </row>
    <row r="4" spans="1:43">
      <c r="B4" s="172"/>
      <c r="C4" s="173"/>
      <c r="D4" s="139"/>
      <c r="H4" s="169" t="str">
        <f>IFERROR(IF(VLOOKUP(A4,'Overzicht inkoop'!A:E,5,0),"Nee",""),IF(ISTEXT(G4),G4,""))</f>
        <v/>
      </c>
      <c r="I4" s="170" t="str">
        <f>IFERROR(IF(VLOOKUP(A4,'Overzicht inkoop'!A:E,5,0),VLOOKUP(A4,'Overzicht inkoop'!A:E,5,0)-B4,""),"")</f>
        <v/>
      </c>
      <c r="T4" s="168"/>
      <c r="Y4" s="174"/>
      <c r="AA4" s="174"/>
      <c r="AB4" s="204"/>
      <c r="AC4" s="118"/>
      <c r="AE4" s="169" t="str">
        <f t="shared" si="0"/>
        <v/>
      </c>
      <c r="AF4" s="169" t="str">
        <f t="shared" si="1"/>
        <v/>
      </c>
      <c r="AG4" s="169" t="str">
        <f t="shared" si="2"/>
        <v/>
      </c>
      <c r="AQ4" s="171"/>
    </row>
    <row r="5" spans="1:43">
      <c r="H5" s="169" t="str">
        <f>IFERROR(IF(VLOOKUP(A5,'Overzicht inkoop'!A:E,5,0),"Nee",""),IF(ISTEXT(G5),G5,""))</f>
        <v/>
      </c>
      <c r="I5" s="170" t="str">
        <f>IFERROR(IF(VLOOKUP(A5,'Overzicht inkoop'!A:E,5,0),VLOOKUP(A5,'Overzicht inkoop'!A:E,5,0)-B5,""),"")</f>
        <v/>
      </c>
      <c r="T5" s="168"/>
      <c r="AB5" s="66"/>
      <c r="AC5" s="118"/>
      <c r="AE5" s="169" t="str">
        <f t="shared" si="0"/>
        <v/>
      </c>
      <c r="AF5" s="169" t="str">
        <f t="shared" si="1"/>
        <v/>
      </c>
      <c r="AG5" s="169" t="str">
        <f t="shared" si="2"/>
        <v/>
      </c>
      <c r="AQ5" s="171"/>
    </row>
    <row r="6" spans="1:43">
      <c r="D6" s="175"/>
      <c r="H6" s="169" t="str">
        <f>IFERROR(IF(VLOOKUP(A6,'Overzicht inkoop'!A:E,5,0),"Nee",""),IF(ISTEXT(G6),G6,""))</f>
        <v/>
      </c>
      <c r="I6" s="170" t="str">
        <f>IFERROR(IF(VLOOKUP(A6,'Overzicht inkoop'!A:E,5,0),VLOOKUP(A6,'Overzicht inkoop'!A:E,5,0)-B6,""),"")</f>
        <v/>
      </c>
      <c r="T6" s="168"/>
      <c r="AB6" s="66"/>
      <c r="AC6" s="118"/>
      <c r="AD6" s="179"/>
      <c r="AE6" s="169" t="str">
        <f t="shared" si="0"/>
        <v/>
      </c>
      <c r="AF6" s="169" t="str">
        <f t="shared" si="1"/>
        <v/>
      </c>
      <c r="AG6" s="169" t="str">
        <f t="shared" si="2"/>
        <v/>
      </c>
      <c r="AQ6" s="171"/>
    </row>
    <row r="7" spans="1:43">
      <c r="B7" s="172"/>
      <c r="H7" s="169" t="str">
        <f>IFERROR(IF(VLOOKUP(A7,'Overzicht inkoop'!A:E,5,0),"Nee",""),IF(ISTEXT(G7),G7,""))</f>
        <v/>
      </c>
      <c r="I7" s="170" t="str">
        <f>IFERROR(IF(VLOOKUP(A7,'Overzicht inkoop'!A:E,5,0),VLOOKUP(A7,'Overzicht inkoop'!A:E,5,0)-B7,""),"")</f>
        <v/>
      </c>
      <c r="T7" s="168"/>
      <c r="Y7" s="72"/>
      <c r="AA7" s="72"/>
      <c r="AB7" s="160"/>
      <c r="AC7" s="118"/>
      <c r="AE7" s="169" t="str">
        <f t="shared" si="0"/>
        <v/>
      </c>
      <c r="AF7" s="169" t="str">
        <f t="shared" si="1"/>
        <v/>
      </c>
      <c r="AG7" s="169" t="str">
        <f t="shared" si="2"/>
        <v/>
      </c>
      <c r="AQ7" s="171"/>
    </row>
    <row r="8" spans="1:43">
      <c r="H8" s="169" t="str">
        <f>IFERROR(IF(VLOOKUP(A8,'Overzicht inkoop'!A:E,5,0),"Nee",""),IF(ISTEXT(G8),G8,""))</f>
        <v/>
      </c>
      <c r="I8" s="170" t="str">
        <f>IFERROR(IF(VLOOKUP(A8,'Overzicht inkoop'!A:E,5,0),VLOOKUP(A8,'Overzicht inkoop'!A:E,5,0)-B8,""),"")</f>
        <v/>
      </c>
      <c r="T8" s="168"/>
      <c r="Y8" s="72"/>
      <c r="AA8" s="72"/>
      <c r="AB8" s="66"/>
      <c r="AC8" s="118"/>
      <c r="AE8" s="169" t="str">
        <f t="shared" si="0"/>
        <v/>
      </c>
      <c r="AF8" s="169" t="str">
        <f t="shared" si="1"/>
        <v/>
      </c>
      <c r="AG8" s="169" t="str">
        <f t="shared" si="2"/>
        <v/>
      </c>
      <c r="AQ8" s="171"/>
    </row>
    <row r="9" spans="1:43">
      <c r="H9" s="169" t="str">
        <f>IFERROR(IF(VLOOKUP(A9,'Overzicht inkoop'!A:E,5,0),"Nee",""),IF(ISTEXT(G9),G9,""))</f>
        <v/>
      </c>
      <c r="I9" s="170" t="str">
        <f>IFERROR(IF(VLOOKUP(A9,'Overzicht inkoop'!A:E,5,0),VLOOKUP(A9,'Overzicht inkoop'!A:E,5,0)-B9,""),"")</f>
        <v/>
      </c>
      <c r="T9" s="168"/>
      <c r="AA9" s="72"/>
      <c r="AB9" s="66"/>
      <c r="AC9" s="118"/>
      <c r="AE9" s="169" t="str">
        <f t="shared" si="0"/>
        <v/>
      </c>
      <c r="AF9" s="169" t="str">
        <f t="shared" si="1"/>
        <v/>
      </c>
      <c r="AG9" s="169" t="str">
        <f t="shared" si="2"/>
        <v/>
      </c>
      <c r="AQ9" s="171"/>
    </row>
    <row r="10" spans="1:43">
      <c r="H10" s="169" t="str">
        <f>IFERROR(IF(VLOOKUP(A10,'Overzicht inkoop'!A:E,5,0),"Nee",""),IF(ISTEXT(G10),G10,""))</f>
        <v/>
      </c>
      <c r="I10" s="170" t="str">
        <f>IFERROR(IF(VLOOKUP(A10,'Overzicht inkoop'!A:E,5,0),VLOOKUP(A10,'Overzicht inkoop'!A:E,5,0)-B10,""),"")</f>
        <v/>
      </c>
      <c r="T10" s="168"/>
      <c r="Y10" s="72"/>
      <c r="AA10" s="72"/>
      <c r="AB10" s="160"/>
      <c r="AC10" s="118"/>
      <c r="AE10" s="169" t="str">
        <f t="shared" si="0"/>
        <v/>
      </c>
      <c r="AF10" s="169" t="str">
        <f t="shared" si="1"/>
        <v/>
      </c>
      <c r="AG10" s="169" t="str">
        <f t="shared" si="2"/>
        <v/>
      </c>
      <c r="AQ10" s="171"/>
    </row>
    <row r="11" spans="1:43">
      <c r="H11" s="169" t="str">
        <f>IFERROR(IF(VLOOKUP(A11,'Overzicht inkoop'!A:E,5,0),"Nee",""),IF(ISTEXT(G11),G11,""))</f>
        <v/>
      </c>
      <c r="I11" s="170" t="str">
        <f>IFERROR(IF(VLOOKUP(A11,'Overzicht inkoop'!A:E,5,0),VLOOKUP(A11,'Overzicht inkoop'!A:E,5,0)-B11,""),"")</f>
        <v/>
      </c>
      <c r="T11" s="168"/>
      <c r="AB11" s="66"/>
      <c r="AC11" s="118"/>
      <c r="AE11" s="169" t="str">
        <f t="shared" si="0"/>
        <v/>
      </c>
      <c r="AF11" s="169" t="str">
        <f t="shared" si="1"/>
        <v/>
      </c>
      <c r="AG11" s="169" t="str">
        <f t="shared" si="2"/>
        <v/>
      </c>
      <c r="AQ11" s="171"/>
    </row>
    <row r="12" spans="1:43">
      <c r="H12" s="169" t="str">
        <f>IFERROR(IF(VLOOKUP(A12,'Overzicht inkoop'!A:E,5,0),"Nee",""),IF(ISTEXT(G12),G12,""))</f>
        <v/>
      </c>
      <c r="I12" s="170" t="str">
        <f>IFERROR(IF(VLOOKUP(A12,'Overzicht inkoop'!A:E,5,0),VLOOKUP(A12,'Overzicht inkoop'!A:E,5,0)-B12,""),"")</f>
        <v/>
      </c>
      <c r="T12" s="168"/>
      <c r="AB12" s="66"/>
      <c r="AC12" s="118"/>
      <c r="AE12" s="169" t="str">
        <f t="shared" si="0"/>
        <v/>
      </c>
      <c r="AF12" s="169" t="str">
        <f t="shared" si="1"/>
        <v/>
      </c>
      <c r="AG12" s="169" t="str">
        <f t="shared" si="2"/>
        <v/>
      </c>
      <c r="AQ12" s="171"/>
    </row>
    <row r="13" spans="1:43">
      <c r="B13" s="172"/>
      <c r="D13" s="176"/>
      <c r="H13" s="169" t="str">
        <f>IFERROR(IF(VLOOKUP(A13,'Overzicht inkoop'!A:E,5,0),"Nee",""),IF(ISTEXT(G13),G13,""))</f>
        <v/>
      </c>
      <c r="I13" s="170" t="str">
        <f>IFERROR(IF(VLOOKUP(A13,'Overzicht inkoop'!A:E,5,0),VLOOKUP(A13,'Overzicht inkoop'!A:E,5,0)-B13,""),"")</f>
        <v/>
      </c>
      <c r="T13" s="168"/>
      <c r="AB13" s="66"/>
      <c r="AC13" s="118"/>
      <c r="AD13" s="139"/>
      <c r="AE13" s="169" t="str">
        <f t="shared" si="0"/>
        <v/>
      </c>
      <c r="AF13" s="169" t="str">
        <f t="shared" si="1"/>
        <v/>
      </c>
      <c r="AG13" s="169" t="str">
        <f t="shared" si="2"/>
        <v/>
      </c>
      <c r="AQ13" s="171"/>
    </row>
    <row r="14" spans="1:43">
      <c r="B14" s="172"/>
      <c r="D14" s="176"/>
      <c r="H14" s="169" t="str">
        <f>IFERROR(IF(VLOOKUP(A14,'Overzicht inkoop'!A:E,5,0),"Nee",""),IF(ISTEXT(G14),G14,""))</f>
        <v/>
      </c>
      <c r="I14" s="170" t="str">
        <f>IFERROR(IF(VLOOKUP(A14,'Overzicht inkoop'!A:E,5,0),VLOOKUP(A14,'Overzicht inkoop'!A:E,5,0)-B14,""),"")</f>
        <v/>
      </c>
      <c r="T14" s="168"/>
      <c r="AB14" s="66"/>
      <c r="AC14" s="118"/>
      <c r="AD14" s="139"/>
      <c r="AE14" s="169" t="str">
        <f t="shared" si="0"/>
        <v/>
      </c>
      <c r="AF14" s="169" t="str">
        <f t="shared" si="1"/>
        <v/>
      </c>
      <c r="AG14" s="169" t="str">
        <f t="shared" si="2"/>
        <v/>
      </c>
      <c r="AQ14" s="171"/>
    </row>
    <row r="15" spans="1:43">
      <c r="B15" s="172"/>
      <c r="D15" s="176"/>
      <c r="H15" s="169" t="str">
        <f>IFERROR(IF(VLOOKUP(A15,'Overzicht inkoop'!A:E,5,0),"Nee",""),IF(ISTEXT(G15),G15,""))</f>
        <v/>
      </c>
      <c r="I15" s="170" t="str">
        <f>IFERROR(IF(VLOOKUP(A15,'Overzicht inkoop'!A:E,5,0),VLOOKUP(A15,'Overzicht inkoop'!A:E,5,0)-B15,""),"")</f>
        <v/>
      </c>
      <c r="T15" s="168"/>
      <c r="AB15" s="177"/>
      <c r="AC15" s="118"/>
      <c r="AD15" s="139"/>
      <c r="AE15" s="169" t="str">
        <f t="shared" si="0"/>
        <v/>
      </c>
      <c r="AF15" s="169" t="str">
        <f t="shared" si="1"/>
        <v/>
      </c>
      <c r="AG15" s="169" t="str">
        <f t="shared" si="2"/>
        <v/>
      </c>
      <c r="AQ15" s="171"/>
    </row>
    <row r="16" spans="1:43">
      <c r="B16" s="172"/>
      <c r="D16" s="176"/>
      <c r="H16" s="169" t="str">
        <f>IFERROR(IF(VLOOKUP(A16,'Overzicht inkoop'!A:E,5,0),"Nee",""),IF(ISTEXT(G16),G16,""))</f>
        <v/>
      </c>
      <c r="I16" s="170" t="str">
        <f>IFERROR(IF(VLOOKUP(A16,'Overzicht inkoop'!A:E,5,0),VLOOKUP(A16,'Overzicht inkoop'!A:E,5,0)-B16,""),"")</f>
        <v/>
      </c>
      <c r="T16" s="168"/>
      <c r="AB16" s="177"/>
      <c r="AC16" s="118"/>
      <c r="AD16" s="139"/>
      <c r="AE16" s="169" t="str">
        <f t="shared" si="0"/>
        <v/>
      </c>
      <c r="AF16" s="169" t="str">
        <f t="shared" si="1"/>
        <v/>
      </c>
      <c r="AG16" s="169" t="str">
        <f t="shared" si="2"/>
        <v/>
      </c>
      <c r="AQ16" s="171"/>
    </row>
    <row r="17" spans="2:43">
      <c r="B17" s="172"/>
      <c r="D17" s="176"/>
      <c r="H17" s="169" t="str">
        <f>IFERROR(IF(VLOOKUP(A17,'Overzicht inkoop'!A:E,5,0),"Nee",""),IF(ISTEXT(G17),G17,""))</f>
        <v/>
      </c>
      <c r="I17" s="170" t="str">
        <f>IFERROR(IF(VLOOKUP(A17,'Overzicht inkoop'!A:E,5,0),VLOOKUP(A17,'Overzicht inkoop'!A:E,5,0)-B17,""),"")</f>
        <v/>
      </c>
      <c r="T17" s="168"/>
      <c r="AB17" s="177"/>
      <c r="AC17" s="118"/>
      <c r="AD17" s="139"/>
      <c r="AE17" s="169" t="str">
        <f t="shared" si="0"/>
        <v/>
      </c>
      <c r="AF17" s="169" t="str">
        <f t="shared" si="1"/>
        <v/>
      </c>
      <c r="AG17" s="169" t="str">
        <f t="shared" si="2"/>
        <v/>
      </c>
      <c r="AQ17" s="171"/>
    </row>
    <row r="18" spans="2:43">
      <c r="B18" s="172"/>
      <c r="D18" s="176"/>
      <c r="H18" s="169" t="str">
        <f>IFERROR(IF(VLOOKUP(A18,'Overzicht inkoop'!A:E,5,0),"Nee",""),IF(ISTEXT(G18),G18,""))</f>
        <v/>
      </c>
      <c r="I18" s="170" t="str">
        <f>IFERROR(IF(VLOOKUP(A18,'Overzicht inkoop'!A:E,5,0),VLOOKUP(A18,'Overzicht inkoop'!A:E,5,0)-B18,""),"")</f>
        <v/>
      </c>
      <c r="T18" s="168"/>
      <c r="Y18" s="178"/>
      <c r="AB18" s="66"/>
      <c r="AC18" s="118"/>
      <c r="AD18" s="139"/>
      <c r="AE18" s="169" t="str">
        <f t="shared" si="0"/>
        <v/>
      </c>
      <c r="AF18" s="169" t="str">
        <f t="shared" si="1"/>
        <v/>
      </c>
      <c r="AG18" s="169" t="str">
        <f t="shared" si="2"/>
        <v/>
      </c>
      <c r="AQ18" s="171"/>
    </row>
    <row r="19" spans="2:43">
      <c r="H19" s="169" t="str">
        <f>IFERROR(IF(VLOOKUP(A19,'Overzicht inkoop'!A:E,5,0),"Nee",""),IF(ISTEXT(G19),G19,""))</f>
        <v/>
      </c>
      <c r="I19" s="170" t="str">
        <f>IFERROR(IF(VLOOKUP(A19,'Overzicht inkoop'!A:E,5,0),VLOOKUP(A19,'Overzicht inkoop'!A:E,5,0)-B19,""),"")</f>
        <v/>
      </c>
      <c r="T19" s="168"/>
      <c r="AB19" s="66"/>
      <c r="AC19" s="118"/>
      <c r="AE19" s="169" t="str">
        <f t="shared" si="0"/>
        <v/>
      </c>
      <c r="AF19" s="169" t="str">
        <f t="shared" si="1"/>
        <v/>
      </c>
      <c r="AG19" s="169" t="str">
        <f t="shared" si="2"/>
        <v/>
      </c>
      <c r="AQ19" s="171"/>
    </row>
    <row r="20" spans="2:43">
      <c r="B20" s="172"/>
      <c r="H20" s="169" t="str">
        <f>IFERROR(IF(VLOOKUP(A20,'Overzicht inkoop'!A:E,5,0),"Nee",""),IF(ISTEXT(G20),G20,""))</f>
        <v/>
      </c>
      <c r="I20" s="170" t="str">
        <f>IFERROR(IF(VLOOKUP(A20,'Overzicht inkoop'!A:E,5,0),VLOOKUP(A20,'Overzicht inkoop'!A:E,5,0)-B20,""),"")</f>
        <v/>
      </c>
      <c r="T20" s="168"/>
      <c r="AB20" s="66"/>
      <c r="AC20" s="118"/>
      <c r="AD20" s="139"/>
      <c r="AE20" s="169" t="str">
        <f t="shared" si="0"/>
        <v/>
      </c>
      <c r="AF20" s="169" t="str">
        <f t="shared" si="1"/>
        <v/>
      </c>
      <c r="AG20" s="169" t="str">
        <f t="shared" si="2"/>
        <v/>
      </c>
      <c r="AQ20" s="171"/>
    </row>
    <row r="21" spans="2:43">
      <c r="H21" s="169" t="str">
        <f>IFERROR(IF(VLOOKUP(A21,'Overzicht inkoop'!A:E,5,0),"Nee",""),IF(ISTEXT(G21),G21,""))</f>
        <v/>
      </c>
      <c r="I21" s="170" t="str">
        <f>IFERROR(IF(VLOOKUP(A21,'Overzicht inkoop'!A:E,5,0),VLOOKUP(A21,'Overzicht inkoop'!A:E,5,0)-B21,""),"")</f>
        <v/>
      </c>
      <c r="T21" s="168"/>
      <c r="AB21" s="66"/>
      <c r="AC21" s="118"/>
      <c r="AE21" s="169" t="str">
        <f t="shared" si="0"/>
        <v/>
      </c>
      <c r="AF21" s="169" t="str">
        <f t="shared" si="1"/>
        <v/>
      </c>
      <c r="AG21" s="169" t="str">
        <f t="shared" si="2"/>
        <v/>
      </c>
      <c r="AQ21" s="171"/>
    </row>
    <row r="22" spans="2:43">
      <c r="H22" s="169" t="str">
        <f>IFERROR(IF(VLOOKUP(A22,'Overzicht inkoop'!A:E,5,0),"Nee",""),IF(ISTEXT(G22),G22,""))</f>
        <v/>
      </c>
      <c r="I22" s="170" t="str">
        <f>IFERROR(IF(VLOOKUP(A22,'Overzicht inkoop'!A:E,5,0),VLOOKUP(A22,'Overzicht inkoop'!A:E,5,0)-B22,""),"")</f>
        <v/>
      </c>
      <c r="P22" s="179"/>
      <c r="T22" s="168"/>
      <c r="AB22" s="66"/>
      <c r="AC22" s="118"/>
      <c r="AD22" s="139"/>
      <c r="AE22" s="169" t="str">
        <f t="shared" si="0"/>
        <v/>
      </c>
      <c r="AF22" s="169" t="str">
        <f t="shared" si="1"/>
        <v/>
      </c>
      <c r="AG22" s="169" t="str">
        <f t="shared" si="2"/>
        <v/>
      </c>
      <c r="AQ22" s="171"/>
    </row>
    <row r="23" spans="2:43">
      <c r="B23" s="172"/>
      <c r="H23" s="169" t="str">
        <f>IFERROR(IF(VLOOKUP(A23,'Overzicht inkoop'!A:E,5,0),"Nee",""),IF(ISTEXT(G23),G23,""))</f>
        <v/>
      </c>
      <c r="I23" s="170" t="str">
        <f>IFERROR(IF(VLOOKUP(A23,'Overzicht inkoop'!A:E,5,0),VLOOKUP(A23,'Overzicht inkoop'!A:E,5,0)-B23,""),"")</f>
        <v/>
      </c>
      <c r="T23" s="168"/>
      <c r="AB23" s="66"/>
      <c r="AC23" s="118"/>
      <c r="AE23" s="169" t="str">
        <f t="shared" si="0"/>
        <v/>
      </c>
      <c r="AF23" s="169" t="str">
        <f t="shared" si="1"/>
        <v/>
      </c>
      <c r="AG23" s="169" t="str">
        <f t="shared" si="2"/>
        <v/>
      </c>
      <c r="AQ23" s="171"/>
    </row>
    <row r="24" spans="2:43">
      <c r="B24" s="172"/>
      <c r="H24" s="169" t="str">
        <f>IFERROR(IF(VLOOKUP(A24,'Overzicht inkoop'!A:E,5,0),"Nee",""),IF(ISTEXT(G24),G24,""))</f>
        <v/>
      </c>
      <c r="I24" s="170" t="str">
        <f>IFERROR(IF(VLOOKUP(A24,'Overzicht inkoop'!A:E,5,0),VLOOKUP(A24,'Overzicht inkoop'!A:E,5,0)-B24,""),"")</f>
        <v/>
      </c>
      <c r="T24" s="168"/>
      <c r="AB24" s="66"/>
      <c r="AC24" s="118"/>
      <c r="AE24" s="169" t="str">
        <f t="shared" si="0"/>
        <v/>
      </c>
      <c r="AF24" s="169" t="str">
        <f t="shared" si="1"/>
        <v/>
      </c>
      <c r="AG24" s="169" t="str">
        <f t="shared" si="2"/>
        <v/>
      </c>
      <c r="AQ24" s="171"/>
    </row>
    <row r="25" spans="2:43">
      <c r="H25" s="169" t="str">
        <f>IFERROR(IF(VLOOKUP(A25,'Overzicht inkoop'!A:E,5,0),"Nee",""),IF(ISTEXT(G25),G25,""))</f>
        <v/>
      </c>
      <c r="I25" s="170" t="str">
        <f>IFERROR(IF(VLOOKUP(A25,'Overzicht inkoop'!A:E,5,0),VLOOKUP(A25,'Overzicht inkoop'!A:E,5,0)-B25,""),"")</f>
        <v/>
      </c>
      <c r="T25" s="168"/>
      <c r="AB25" s="66"/>
      <c r="AC25" s="118"/>
      <c r="AE25" s="169" t="str">
        <f t="shared" si="0"/>
        <v/>
      </c>
      <c r="AF25" s="169" t="str">
        <f t="shared" si="1"/>
        <v/>
      </c>
      <c r="AG25" s="169" t="str">
        <f t="shared" si="2"/>
        <v/>
      </c>
      <c r="AQ25" s="171"/>
    </row>
    <row r="26" spans="2:43">
      <c r="H26" s="169" t="str">
        <f>IFERROR(IF(VLOOKUP(A26,'Overzicht inkoop'!A:E,5,0),"Nee",""),IF(ISTEXT(G26),G26,""))</f>
        <v/>
      </c>
      <c r="I26" s="170" t="str">
        <f>IFERROR(IF(VLOOKUP(A26,'Overzicht inkoop'!A:E,5,0),VLOOKUP(A26,'Overzicht inkoop'!A:E,5,0)-B26,""),"")</f>
        <v/>
      </c>
      <c r="T26" s="168"/>
      <c r="AB26" s="66"/>
      <c r="AC26" s="118"/>
      <c r="AE26" s="169" t="str">
        <f t="shared" si="0"/>
        <v/>
      </c>
      <c r="AF26" s="169" t="str">
        <f t="shared" si="1"/>
        <v/>
      </c>
      <c r="AG26" s="169" t="str">
        <f t="shared" si="2"/>
        <v/>
      </c>
      <c r="AQ26" s="171"/>
    </row>
    <row r="27" spans="2:43">
      <c r="H27" s="169" t="str">
        <f>IFERROR(IF(VLOOKUP(A27,'Overzicht inkoop'!A:E,5,0),"Nee",""),IF(ISTEXT(G27),G27,""))</f>
        <v/>
      </c>
      <c r="I27" s="170" t="str">
        <f>IFERROR(IF(VLOOKUP(A27,'Overzicht inkoop'!A:E,5,0),VLOOKUP(A27,'Overzicht inkoop'!A:E,5,0)-B27,""),"")</f>
        <v/>
      </c>
      <c r="T27" s="168"/>
      <c r="Y27" s="72"/>
      <c r="AA27" s="180"/>
      <c r="AB27" s="204"/>
      <c r="AC27" s="118"/>
      <c r="AE27" s="169" t="str">
        <f t="shared" si="0"/>
        <v/>
      </c>
      <c r="AF27" s="169" t="str">
        <f t="shared" si="1"/>
        <v/>
      </c>
      <c r="AG27" s="169" t="str">
        <f t="shared" si="2"/>
        <v/>
      </c>
      <c r="AQ27" s="171"/>
    </row>
    <row r="28" spans="2:43">
      <c r="C28" s="179"/>
      <c r="H28" s="169" t="str">
        <f>IFERROR(IF(VLOOKUP(A28,'Overzicht inkoop'!A:E,5,0),"Nee",""),IF(ISTEXT(G28),G28,""))</f>
        <v/>
      </c>
      <c r="I28" s="170" t="str">
        <f>IFERROR(IF(VLOOKUP(A28,'Overzicht inkoop'!A:E,5,0),VLOOKUP(A28,'Overzicht inkoop'!A:E,5,0)-B28,""),"")</f>
        <v/>
      </c>
      <c r="T28" s="168"/>
      <c r="Y28" s="181"/>
      <c r="AA28" s="182"/>
      <c r="AB28" s="205"/>
      <c r="AC28" s="118"/>
      <c r="AE28" s="169" t="str">
        <f t="shared" si="0"/>
        <v/>
      </c>
      <c r="AF28" s="169" t="str">
        <f t="shared" si="1"/>
        <v/>
      </c>
      <c r="AG28" s="169" t="str">
        <f t="shared" si="2"/>
        <v/>
      </c>
      <c r="AQ28" s="171"/>
    </row>
    <row r="29" spans="2:43">
      <c r="H29" s="169" t="str">
        <f>IFERROR(IF(VLOOKUP(A29,'Overzicht inkoop'!A:E,5,0),"Nee",""),IF(ISTEXT(G29),G29,""))</f>
        <v/>
      </c>
      <c r="I29" s="170" t="str">
        <f>IFERROR(IF(VLOOKUP(A29,'Overzicht inkoop'!A:E,5,0),VLOOKUP(A29,'Overzicht inkoop'!A:E,5,0)-B29,""),"")</f>
        <v/>
      </c>
      <c r="T29" s="168"/>
      <c r="AB29" s="66"/>
      <c r="AC29" s="118"/>
      <c r="AE29" s="169" t="str">
        <f t="shared" si="0"/>
        <v/>
      </c>
      <c r="AF29" s="169" t="str">
        <f t="shared" si="1"/>
        <v/>
      </c>
      <c r="AG29" s="169" t="str">
        <f t="shared" si="2"/>
        <v/>
      </c>
      <c r="AQ29" s="171"/>
    </row>
    <row r="30" spans="2:43">
      <c r="H30" s="169" t="str">
        <f>IFERROR(IF(VLOOKUP(A30,'Overzicht inkoop'!A:E,5,0),"Nee",""),IF(ISTEXT(G30),G30,""))</f>
        <v/>
      </c>
      <c r="I30" s="170" t="str">
        <f>IFERROR(IF(VLOOKUP(A30,'Overzicht inkoop'!A:E,5,0),VLOOKUP(A30,'Overzicht inkoop'!A:E,5,0)-B30,""),"")</f>
        <v/>
      </c>
      <c r="T30" s="168"/>
      <c r="AA30" s="34"/>
      <c r="AB30" s="66"/>
      <c r="AC30" s="118"/>
      <c r="AE30" s="169" t="str">
        <f t="shared" si="0"/>
        <v/>
      </c>
      <c r="AF30" s="169" t="str">
        <f t="shared" si="1"/>
        <v/>
      </c>
      <c r="AG30" s="169" t="str">
        <f t="shared" si="2"/>
        <v/>
      </c>
      <c r="AQ30" s="171"/>
    </row>
    <row r="31" spans="2:43">
      <c r="H31" s="169" t="str">
        <f>IFERROR(IF(VLOOKUP(A31,'Overzicht inkoop'!A:E,5,0),"Nee",""),IF(ISTEXT(G31),G31,""))</f>
        <v/>
      </c>
      <c r="I31" s="170" t="str">
        <f>IFERROR(IF(VLOOKUP(A31,'Overzicht inkoop'!A:E,5,0),VLOOKUP(A31,'Overzicht inkoop'!A:E,5,0)-B31,""),"")</f>
        <v/>
      </c>
      <c r="T31" s="168"/>
      <c r="AB31" s="66"/>
      <c r="AC31" s="118"/>
      <c r="AE31" s="169" t="str">
        <f t="shared" si="0"/>
        <v/>
      </c>
      <c r="AF31" s="169" t="str">
        <f t="shared" si="1"/>
        <v/>
      </c>
      <c r="AG31" s="169" t="str">
        <f t="shared" si="2"/>
        <v/>
      </c>
      <c r="AQ31" s="171"/>
    </row>
    <row r="32" spans="2:43">
      <c r="H32" s="169" t="str">
        <f>IFERROR(IF(VLOOKUP(A32,'Overzicht inkoop'!A:E,5,0),"Nee",""),IF(ISTEXT(G32),G32,""))</f>
        <v/>
      </c>
      <c r="I32" s="170" t="str">
        <f>IFERROR(IF(VLOOKUP(A32,'Overzicht inkoop'!A:E,5,0),VLOOKUP(A32,'Overzicht inkoop'!A:E,5,0)-B32,""),"")</f>
        <v/>
      </c>
      <c r="T32" s="168"/>
      <c r="AB32" s="66"/>
      <c r="AC32" s="118"/>
      <c r="AD32" s="118"/>
      <c r="AE32" s="169" t="str">
        <f t="shared" si="0"/>
        <v/>
      </c>
      <c r="AF32" s="169" t="str">
        <f t="shared" si="1"/>
        <v/>
      </c>
      <c r="AG32" s="169" t="str">
        <f t="shared" si="2"/>
        <v/>
      </c>
      <c r="AQ32" s="171"/>
    </row>
    <row r="33" spans="2:43">
      <c r="B33" s="172"/>
      <c r="H33" s="169" t="str">
        <f>IFERROR(IF(VLOOKUP(A33,'Overzicht inkoop'!A:E,5,0),"Nee",""),IF(ISTEXT(G33),G33,""))</f>
        <v/>
      </c>
      <c r="I33" s="170" t="str">
        <f>IFERROR(IF(VLOOKUP(A33,'Overzicht inkoop'!A:E,5,0),VLOOKUP(A33,'Overzicht inkoop'!A:E,5,0)-B33,""),"")</f>
        <v/>
      </c>
      <c r="T33" s="168"/>
      <c r="AA33" s="117"/>
      <c r="AB33" s="66"/>
      <c r="AC33" s="118"/>
      <c r="AE33" s="169" t="str">
        <f t="shared" si="0"/>
        <v/>
      </c>
      <c r="AF33" s="169" t="str">
        <f t="shared" si="1"/>
        <v/>
      </c>
      <c r="AG33" s="169" t="str">
        <f t="shared" si="2"/>
        <v/>
      </c>
      <c r="AQ33" s="171"/>
    </row>
    <row r="34" spans="2:43">
      <c r="D34" s="158"/>
      <c r="H34" s="169" t="str">
        <f>IFERROR(IF(VLOOKUP(A34,'Overzicht inkoop'!A:E,5,0),"Nee",""),IF(ISTEXT(G34),G34,""))</f>
        <v/>
      </c>
      <c r="I34" s="170" t="str">
        <f>IFERROR(IF(VLOOKUP(A34,'Overzicht inkoop'!A:E,5,0),VLOOKUP(A34,'Overzicht inkoop'!A:E,5,0)-B34,""),"")</f>
        <v/>
      </c>
      <c r="T34" s="168"/>
      <c r="Y34" s="72"/>
      <c r="AA34" s="72"/>
      <c r="AB34" s="160"/>
      <c r="AC34" s="118"/>
      <c r="AE34" s="169" t="str">
        <f t="shared" ref="AE34:AE65" si="3">IFERROR(WEEKNUM(IF(B34,B34,"")),"")</f>
        <v/>
      </c>
      <c r="AF34" s="169" t="str">
        <f t="shared" ref="AF34:AF65" si="4">IFERROR(MONTH(IF(B34,B34,"")),"")</f>
        <v/>
      </c>
      <c r="AG34" s="169" t="str">
        <f t="shared" ref="AG34:AG65" si="5">IFERROR(YEAR(IF(B34,B34,"")),"")</f>
        <v/>
      </c>
      <c r="AQ34" s="171"/>
    </row>
    <row r="35" spans="2:43">
      <c r="H35" s="169" t="str">
        <f>IFERROR(IF(VLOOKUP(A35,'Overzicht inkoop'!A:E,5,0),"Nee",""),IF(ISTEXT(G35),G35,""))</f>
        <v/>
      </c>
      <c r="I35" s="170" t="str">
        <f>IFERROR(IF(VLOOKUP(A35,'Overzicht inkoop'!A:E,5,0),VLOOKUP(A35,'Overzicht inkoop'!A:E,5,0)-B35,""),"")</f>
        <v/>
      </c>
      <c r="T35" s="168"/>
      <c r="AB35" s="66"/>
      <c r="AC35" s="118"/>
      <c r="AE35" s="169" t="str">
        <f t="shared" si="3"/>
        <v/>
      </c>
      <c r="AF35" s="169" t="str">
        <f t="shared" si="4"/>
        <v/>
      </c>
      <c r="AG35" s="169" t="str">
        <f t="shared" si="5"/>
        <v/>
      </c>
      <c r="AQ35" s="171"/>
    </row>
    <row r="36" spans="2:43">
      <c r="H36" s="169" t="str">
        <f>IFERROR(IF(VLOOKUP(A36,'Overzicht inkoop'!A:E,5,0),"Nee",""),IF(ISTEXT(G36),G36,""))</f>
        <v/>
      </c>
      <c r="I36" s="170" t="str">
        <f>IFERROR(IF(VLOOKUP(A36,'Overzicht inkoop'!A:E,5,0),VLOOKUP(A36,'Overzicht inkoop'!A:E,5,0)-B36,""),"")</f>
        <v/>
      </c>
      <c r="T36" s="168"/>
      <c r="AA36" s="118"/>
      <c r="AB36" s="66"/>
      <c r="AC36" s="118"/>
      <c r="AE36" s="169" t="str">
        <f t="shared" si="3"/>
        <v/>
      </c>
      <c r="AF36" s="169" t="str">
        <f t="shared" si="4"/>
        <v/>
      </c>
      <c r="AG36" s="169" t="str">
        <f t="shared" si="5"/>
        <v/>
      </c>
      <c r="AH36" s="168"/>
      <c r="AQ36" s="171"/>
    </row>
    <row r="37" spans="2:43">
      <c r="H37" s="169" t="str">
        <f>IFERROR(IF(VLOOKUP(A37,'Overzicht inkoop'!A:E,5,0),"Nee",""),IF(ISTEXT(G37),G37,""))</f>
        <v/>
      </c>
      <c r="I37" s="170" t="str">
        <f>IFERROR(IF(VLOOKUP(A37,'Overzicht inkoop'!A:E,5,0),VLOOKUP(A37,'Overzicht inkoop'!A:E,5,0)-B37,""),"")</f>
        <v/>
      </c>
      <c r="T37" s="168"/>
      <c r="X37" s="183"/>
      <c r="AA37" s="182"/>
      <c r="AB37" s="66"/>
      <c r="AC37" s="118"/>
      <c r="AE37" s="169" t="str">
        <f t="shared" si="3"/>
        <v/>
      </c>
      <c r="AF37" s="169" t="str">
        <f t="shared" si="4"/>
        <v/>
      </c>
      <c r="AG37" s="169" t="str">
        <f t="shared" si="5"/>
        <v/>
      </c>
      <c r="AQ37" s="171"/>
    </row>
    <row r="38" spans="2:43">
      <c r="B38" s="172"/>
      <c r="H38" s="169" t="str">
        <f>IFERROR(IF(VLOOKUP(A38,'Overzicht inkoop'!A:E,5,0),"Nee",""),IF(ISTEXT(G38),G38,""))</f>
        <v/>
      </c>
      <c r="I38" s="170" t="str">
        <f>IFERROR(IF(VLOOKUP(A38,'Overzicht inkoop'!A:E,5,0),VLOOKUP(A38,'Overzicht inkoop'!A:E,5,0)-B38,""),"")</f>
        <v/>
      </c>
      <c r="T38" s="168"/>
      <c r="AA38" s="182"/>
      <c r="AB38" s="204"/>
      <c r="AC38" s="118"/>
      <c r="AE38" s="169" t="str">
        <f t="shared" si="3"/>
        <v/>
      </c>
      <c r="AF38" s="169" t="str">
        <f t="shared" si="4"/>
        <v/>
      </c>
      <c r="AG38" s="169" t="str">
        <f t="shared" si="5"/>
        <v/>
      </c>
      <c r="AL38" s="168"/>
      <c r="AM38" s="168"/>
      <c r="AQ38" s="171"/>
    </row>
    <row r="39" spans="2:43">
      <c r="H39" s="169" t="str">
        <f>IFERROR(IF(VLOOKUP(A39,'Overzicht inkoop'!A:E,5,0),"Nee",""),IF(ISTEXT(G39),G39,""))</f>
        <v/>
      </c>
      <c r="I39" s="170" t="str">
        <f>IFERROR(IF(VLOOKUP(A39,'Overzicht inkoop'!A:E,5,0),VLOOKUP(A39,'Overzicht inkoop'!A:E,5,0)-B39,""),"")</f>
        <v/>
      </c>
      <c r="T39" s="168"/>
      <c r="AA39" s="173"/>
      <c r="AB39" s="66"/>
      <c r="AC39" s="118"/>
      <c r="AE39" s="169" t="str">
        <f t="shared" si="3"/>
        <v/>
      </c>
      <c r="AF39" s="169" t="str">
        <f t="shared" si="4"/>
        <v/>
      </c>
      <c r="AG39" s="169" t="str">
        <f t="shared" si="5"/>
        <v/>
      </c>
      <c r="AQ39" s="171"/>
    </row>
    <row r="40" spans="2:43">
      <c r="H40" s="169" t="str">
        <f>IFERROR(IF(VLOOKUP(A40,'Overzicht inkoop'!A:E,5,0),"Nee",""),IF(ISTEXT(G40),G40,""))</f>
        <v/>
      </c>
      <c r="I40" s="170" t="str">
        <f>IFERROR(IF(VLOOKUP(A40,'Overzicht inkoop'!A:E,5,0),VLOOKUP(A40,'Overzicht inkoop'!A:E,5,0)-B40,""),"")</f>
        <v/>
      </c>
      <c r="T40" s="168"/>
      <c r="Y40" s="174"/>
      <c r="AA40" s="174"/>
      <c r="AB40" s="160"/>
      <c r="AC40" s="118"/>
      <c r="AE40" s="169" t="str">
        <f t="shared" si="3"/>
        <v/>
      </c>
      <c r="AF40" s="169" t="str">
        <f t="shared" si="4"/>
        <v/>
      </c>
      <c r="AG40" s="169" t="str">
        <f t="shared" si="5"/>
        <v/>
      </c>
      <c r="AQ40" s="171"/>
    </row>
    <row r="41" spans="2:43">
      <c r="H41" s="169" t="str">
        <f>IFERROR(IF(VLOOKUP(A41,'Overzicht inkoop'!A:E,5,0),"Nee",""),IF(ISTEXT(G41),G41,""))</f>
        <v/>
      </c>
      <c r="I41" s="170" t="str">
        <f>IFERROR(IF(VLOOKUP(A41,'Overzicht inkoop'!A:E,5,0),VLOOKUP(A41,'Overzicht inkoop'!A:E,5,0)-B41,""),"")</f>
        <v/>
      </c>
      <c r="T41" s="168"/>
      <c r="Y41" s="72"/>
      <c r="AA41" s="72"/>
      <c r="AB41" s="160"/>
      <c r="AC41" s="118"/>
      <c r="AE41" s="169" t="str">
        <f t="shared" si="3"/>
        <v/>
      </c>
      <c r="AF41" s="169" t="str">
        <f t="shared" si="4"/>
        <v/>
      </c>
      <c r="AG41" s="169" t="str">
        <f t="shared" si="5"/>
        <v/>
      </c>
      <c r="AQ41" s="171"/>
    </row>
    <row r="42" spans="2:43">
      <c r="B42" s="172"/>
      <c r="C42" s="174"/>
      <c r="D42" s="174"/>
      <c r="H42" s="169" t="str">
        <f>IFERROR(IF(VLOOKUP(A42,'Overzicht inkoop'!A:E,5,0),"Nee",""),IF(ISTEXT(G42),G42,""))</f>
        <v/>
      </c>
      <c r="I42" s="170" t="str">
        <f>IFERROR(IF(VLOOKUP(A42,'Overzicht inkoop'!A:E,5,0),VLOOKUP(A42,'Overzicht inkoop'!A:E,5,0)-B42,""),"")</f>
        <v/>
      </c>
      <c r="T42" s="168"/>
      <c r="Y42" s="174"/>
      <c r="AA42" s="174"/>
      <c r="AB42" s="204"/>
      <c r="AC42" s="118"/>
      <c r="AE42" s="169" t="str">
        <f t="shared" si="3"/>
        <v/>
      </c>
      <c r="AF42" s="169" t="str">
        <f t="shared" si="4"/>
        <v/>
      </c>
      <c r="AG42" s="169" t="str">
        <f t="shared" si="5"/>
        <v/>
      </c>
      <c r="AQ42" s="171"/>
    </row>
    <row r="43" spans="2:43" ht="15.75" customHeight="1">
      <c r="H43" s="169" t="str">
        <f>IFERROR(IF(VLOOKUP(A43,'Overzicht inkoop'!A:E,5,0),"Nee",""),IF(ISTEXT(G43),G43,""))</f>
        <v/>
      </c>
      <c r="I43" s="170" t="str">
        <f>IFERROR(IF(VLOOKUP(A43,'Overzicht inkoop'!A:E,5,0),VLOOKUP(A43,'Overzicht inkoop'!A:E,5,0)-B43,""),"")</f>
        <v/>
      </c>
      <c r="T43" s="168"/>
      <c r="Y43" s="128"/>
      <c r="AA43" s="184"/>
      <c r="AB43" s="160"/>
      <c r="AC43" s="118"/>
      <c r="AE43" s="169" t="str">
        <f t="shared" si="3"/>
        <v/>
      </c>
      <c r="AF43" s="169" t="str">
        <f t="shared" si="4"/>
        <v/>
      </c>
      <c r="AG43" s="169" t="str">
        <f t="shared" si="5"/>
        <v/>
      </c>
      <c r="AQ43" s="171"/>
    </row>
    <row r="44" spans="2:43">
      <c r="C44" s="174"/>
      <c r="D44" s="174"/>
      <c r="H44" s="169" t="str">
        <f>IFERROR(IF(VLOOKUP(A44,'Overzicht inkoop'!A:E,5,0),"Nee",""),IF(ISTEXT(G44),G44,""))</f>
        <v/>
      </c>
      <c r="I44" s="170" t="str">
        <f>IFERROR(IF(VLOOKUP(A44,'Overzicht inkoop'!A:E,5,0),VLOOKUP(A44,'Overzicht inkoop'!A:E,5,0)-B44,""),"")</f>
        <v/>
      </c>
      <c r="T44" s="168"/>
      <c r="AA44" s="34"/>
      <c r="AB44" s="160"/>
      <c r="AC44" s="118"/>
      <c r="AE44" s="169" t="str">
        <f t="shared" si="3"/>
        <v/>
      </c>
      <c r="AF44" s="169" t="str">
        <f t="shared" si="4"/>
        <v/>
      </c>
      <c r="AG44" s="169" t="str">
        <f t="shared" si="5"/>
        <v/>
      </c>
      <c r="AQ44" s="171"/>
    </row>
    <row r="45" spans="2:43">
      <c r="H45" s="169" t="str">
        <f>IFERROR(IF(VLOOKUP(A45,'Overzicht inkoop'!A:E,5,0),"Nee",""),IF(ISTEXT(G45),G45,""))</f>
        <v/>
      </c>
      <c r="I45" s="170" t="str">
        <f>IFERROR(IF(VLOOKUP(A45,'Overzicht inkoop'!A:E,5,0),VLOOKUP(A45,'Overzicht inkoop'!A:E,5,0)-B45,""),"")</f>
        <v/>
      </c>
      <c r="T45" s="168"/>
      <c r="AB45" s="66"/>
      <c r="AC45" s="118"/>
      <c r="AE45" s="169" t="str">
        <f t="shared" si="3"/>
        <v/>
      </c>
      <c r="AF45" s="169" t="str">
        <f t="shared" si="4"/>
        <v/>
      </c>
      <c r="AG45" s="169" t="str">
        <f t="shared" si="5"/>
        <v/>
      </c>
      <c r="AQ45" s="171"/>
    </row>
    <row r="46" spans="2:43">
      <c r="H46" s="169" t="str">
        <f>IFERROR(IF(VLOOKUP(A46,'Overzicht inkoop'!A:E,5,0),"Nee",""),IF(ISTEXT(G46),G46,""))</f>
        <v/>
      </c>
      <c r="I46" s="170" t="str">
        <f>IFERROR(IF(VLOOKUP(A46,'Overzicht inkoop'!A:E,5,0),VLOOKUP(A46,'Overzicht inkoop'!A:E,5,0)-B46,""),"")</f>
        <v/>
      </c>
      <c r="T46" s="168"/>
      <c r="Y46" s="72"/>
      <c r="AB46" s="160"/>
      <c r="AC46" s="118"/>
      <c r="AE46" s="169" t="str">
        <f t="shared" si="3"/>
        <v/>
      </c>
      <c r="AF46" s="169" t="str">
        <f t="shared" si="4"/>
        <v/>
      </c>
      <c r="AG46" s="169" t="str">
        <f t="shared" si="5"/>
        <v/>
      </c>
      <c r="AQ46" s="171"/>
    </row>
    <row r="47" spans="2:43">
      <c r="H47" s="169" t="str">
        <f>IFERROR(IF(VLOOKUP(A47,'Overzicht inkoop'!A:E,5,0),"Nee",""),IF(ISTEXT(G47),G47,""))</f>
        <v/>
      </c>
      <c r="I47" s="170" t="str">
        <f>IFERROR(IF(VLOOKUP(A47,'Overzicht inkoop'!A:E,5,0),VLOOKUP(A47,'Overzicht inkoop'!A:E,5,0)-B47,""),"")</f>
        <v/>
      </c>
      <c r="T47" s="168"/>
      <c r="AB47" s="66"/>
      <c r="AC47" s="118"/>
      <c r="AE47" s="169" t="str">
        <f t="shared" si="3"/>
        <v/>
      </c>
      <c r="AF47" s="169" t="str">
        <f t="shared" si="4"/>
        <v/>
      </c>
      <c r="AG47" s="169" t="str">
        <f t="shared" si="5"/>
        <v/>
      </c>
      <c r="AQ47" s="171"/>
    </row>
    <row r="48" spans="2:43">
      <c r="H48" s="169" t="str">
        <f>IFERROR(IF(VLOOKUP(A48,'Overzicht inkoop'!A:E,5,0),"Nee",""),IF(ISTEXT(G48),G48,""))</f>
        <v/>
      </c>
      <c r="I48" s="170" t="str">
        <f>IFERROR(IF(VLOOKUP(A48,'Overzicht inkoop'!A:E,5,0),VLOOKUP(A48,'Overzicht inkoop'!A:E,5,0)-B48,""),"")</f>
        <v/>
      </c>
      <c r="T48" s="168"/>
      <c r="AB48" s="66"/>
      <c r="AC48" s="118"/>
      <c r="AE48" s="169" t="str">
        <f t="shared" si="3"/>
        <v/>
      </c>
      <c r="AF48" s="169" t="str">
        <f t="shared" si="4"/>
        <v/>
      </c>
      <c r="AG48" s="169" t="str">
        <f t="shared" si="5"/>
        <v/>
      </c>
      <c r="AQ48" s="171"/>
    </row>
    <row r="49" spans="2:43" ht="16">
      <c r="H49" s="169" t="str">
        <f>IFERROR(IF(VLOOKUP(A49,'Overzicht inkoop'!A:E,5,0),"Nee",""),IF(ISTEXT(G49),G49,""))</f>
        <v/>
      </c>
      <c r="I49" s="170" t="str">
        <f>IFERROR(IF(VLOOKUP(A49,'Overzicht inkoop'!A:E,5,0),VLOOKUP(A49,'Overzicht inkoop'!A:E,5,0)-B49,""),"")</f>
        <v/>
      </c>
      <c r="T49" s="168"/>
      <c r="AA49" s="185"/>
      <c r="AB49" s="66"/>
      <c r="AC49" s="118"/>
      <c r="AE49" s="169" t="str">
        <f t="shared" si="3"/>
        <v/>
      </c>
      <c r="AF49" s="169" t="str">
        <f t="shared" si="4"/>
        <v/>
      </c>
      <c r="AG49" s="169" t="str">
        <f t="shared" si="5"/>
        <v/>
      </c>
      <c r="AQ49" s="171"/>
    </row>
    <row r="50" spans="2:43">
      <c r="H50" s="169" t="str">
        <f>IFERROR(IF(VLOOKUP(A50,'Overzicht inkoop'!A:E,5,0),"Nee",""),IF(ISTEXT(G50),G50,""))</f>
        <v/>
      </c>
      <c r="I50" s="170" t="str">
        <f>IFERROR(IF(VLOOKUP(A50,'Overzicht inkoop'!A:E,5,0),VLOOKUP(A50,'Overzicht inkoop'!A:E,5,0)-B50,""),"")</f>
        <v/>
      </c>
      <c r="T50" s="168"/>
      <c r="AB50" s="66"/>
      <c r="AC50" s="118"/>
      <c r="AE50" s="169" t="str">
        <f t="shared" si="3"/>
        <v/>
      </c>
      <c r="AF50" s="169" t="str">
        <f t="shared" si="4"/>
        <v/>
      </c>
      <c r="AG50" s="169" t="str">
        <f t="shared" si="5"/>
        <v/>
      </c>
      <c r="AQ50" s="171"/>
    </row>
    <row r="51" spans="2:43">
      <c r="H51" s="169" t="str">
        <f>IFERROR(IF(VLOOKUP(A51,'Overzicht inkoop'!A:E,5,0),"Nee",""),IF(ISTEXT(G51),G51,""))</f>
        <v/>
      </c>
      <c r="I51" s="170" t="str">
        <f>IFERROR(IF(VLOOKUP(A51,'Overzicht inkoop'!A:E,5,0),VLOOKUP(A51,'Overzicht inkoop'!A:E,5,0)-B51,""),"")</f>
        <v/>
      </c>
      <c r="T51" s="168"/>
      <c r="AB51" s="66"/>
      <c r="AC51" s="118"/>
      <c r="AE51" s="169" t="str">
        <f t="shared" si="3"/>
        <v/>
      </c>
      <c r="AF51" s="169" t="str">
        <f t="shared" si="4"/>
        <v/>
      </c>
      <c r="AG51" s="169" t="str">
        <f t="shared" si="5"/>
        <v/>
      </c>
      <c r="AQ51" s="171"/>
    </row>
    <row r="52" spans="2:43">
      <c r="H52" s="169" t="str">
        <f>IFERROR(IF(VLOOKUP(A52,'Overzicht inkoop'!A:E,5,0),"Nee",""),IF(ISTEXT(G52),G52,""))</f>
        <v/>
      </c>
      <c r="I52" s="170" t="str">
        <f>IFERROR(IF(VLOOKUP(A52,'Overzicht inkoop'!A:E,5,0),VLOOKUP(A52,'Overzicht inkoop'!A:E,5,0)-B52,""),"")</f>
        <v/>
      </c>
      <c r="T52" s="168"/>
      <c r="AB52" s="66"/>
      <c r="AC52" s="118"/>
      <c r="AE52" s="169" t="str">
        <f t="shared" si="3"/>
        <v/>
      </c>
      <c r="AF52" s="169" t="str">
        <f t="shared" si="4"/>
        <v/>
      </c>
      <c r="AG52" s="169" t="str">
        <f t="shared" si="5"/>
        <v/>
      </c>
      <c r="AQ52" s="171"/>
    </row>
    <row r="53" spans="2:43">
      <c r="H53" s="169" t="str">
        <f>IFERROR(IF(VLOOKUP(A53,'Overzicht inkoop'!A:E,5,0),"Nee",""),IF(ISTEXT(G53),G53,""))</f>
        <v/>
      </c>
      <c r="I53" s="170" t="str">
        <f>IFERROR(IF(VLOOKUP(A53,'Overzicht inkoop'!A:E,5,0),VLOOKUP(A53,'Overzicht inkoop'!A:E,5,0)-B53,""),"")</f>
        <v/>
      </c>
      <c r="T53" s="168"/>
      <c r="AB53" s="66"/>
      <c r="AC53" s="118"/>
      <c r="AE53" s="169" t="str">
        <f t="shared" si="3"/>
        <v/>
      </c>
      <c r="AF53" s="169" t="str">
        <f t="shared" si="4"/>
        <v/>
      </c>
      <c r="AG53" s="169" t="str">
        <f t="shared" si="5"/>
        <v/>
      </c>
      <c r="AQ53" s="171"/>
    </row>
    <row r="54" spans="2:43">
      <c r="H54" s="169" t="str">
        <f>IFERROR(IF(VLOOKUP(A54,'Overzicht inkoop'!A:E,5,0),"Nee",""),IF(ISTEXT(G54),G54,""))</f>
        <v/>
      </c>
      <c r="I54" s="170" t="str">
        <f>IFERROR(IF(VLOOKUP(A54,'Overzicht inkoop'!A:E,5,0),VLOOKUP(A54,'Overzicht inkoop'!A:E,5,0)-B54,""),"")</f>
        <v/>
      </c>
      <c r="T54" s="168"/>
      <c r="AB54" s="160"/>
      <c r="AC54" s="118"/>
      <c r="AE54" s="169" t="str">
        <f t="shared" si="3"/>
        <v/>
      </c>
      <c r="AF54" s="169" t="str">
        <f t="shared" si="4"/>
        <v/>
      </c>
      <c r="AG54" s="169" t="str">
        <f t="shared" si="5"/>
        <v/>
      </c>
      <c r="AQ54" s="171"/>
    </row>
    <row r="55" spans="2:43">
      <c r="H55" s="169" t="str">
        <f>IFERROR(IF(VLOOKUP(A55,'Overzicht inkoop'!A:E,5,0),"Nee",""),IF(ISTEXT(G55),G55,""))</f>
        <v/>
      </c>
      <c r="I55" s="170" t="str">
        <f>IFERROR(IF(VLOOKUP(A55,'Overzicht inkoop'!A:E,5,0),VLOOKUP(A55,'Overzicht inkoop'!A:E,5,0)-B55,""),"")</f>
        <v/>
      </c>
      <c r="T55" s="168"/>
      <c r="V55" s="186"/>
      <c r="W55" s="186"/>
      <c r="Z55" s="186"/>
      <c r="AA55" s="187"/>
      <c r="AB55" s="66"/>
      <c r="AC55" s="118"/>
      <c r="AE55" s="169" t="str">
        <f t="shared" si="3"/>
        <v/>
      </c>
      <c r="AF55" s="169" t="str">
        <f t="shared" si="4"/>
        <v/>
      </c>
      <c r="AG55" s="169" t="str">
        <f t="shared" si="5"/>
        <v/>
      </c>
      <c r="AP55" s="186"/>
      <c r="AQ55" s="171"/>
    </row>
    <row r="56" spans="2:43">
      <c r="B56" s="172"/>
      <c r="H56" s="169" t="str">
        <f>IFERROR(IF(VLOOKUP(A56,'Overzicht inkoop'!A:E,5,0),"Nee",""),IF(ISTEXT(G56),G56,""))</f>
        <v/>
      </c>
      <c r="I56" s="170" t="str">
        <f>IFERROR(IF(VLOOKUP(A56,'Overzicht inkoop'!A:E,5,0),VLOOKUP(A56,'Overzicht inkoop'!A:E,5,0)-B56,""),"")</f>
        <v/>
      </c>
      <c r="T56" s="168"/>
      <c r="Y56" s="72"/>
      <c r="AA56" s="72"/>
      <c r="AB56" s="160"/>
      <c r="AC56" s="118"/>
      <c r="AE56" s="169" t="str">
        <f t="shared" si="3"/>
        <v/>
      </c>
      <c r="AF56" s="169" t="str">
        <f t="shared" si="4"/>
        <v/>
      </c>
      <c r="AG56" s="169" t="str">
        <f t="shared" si="5"/>
        <v/>
      </c>
      <c r="AQ56" s="171"/>
    </row>
    <row r="57" spans="2:43" ht="15.75" customHeight="1">
      <c r="B57" s="172"/>
      <c r="H57" s="169" t="str">
        <f>IFERROR(IF(VLOOKUP(A57,'Overzicht inkoop'!A:E,5,0),"Nee",""),IF(ISTEXT(G57),G57,""))</f>
        <v/>
      </c>
      <c r="I57" s="170" t="str">
        <f>IFERROR(IF(VLOOKUP(A57,'Overzicht inkoop'!A:E,5,0),VLOOKUP(A57,'Overzicht inkoop'!A:E,5,0)-B57,""),"")</f>
        <v/>
      </c>
      <c r="T57" s="168"/>
      <c r="Y57" s="72"/>
      <c r="AA57" s="72"/>
      <c r="AB57" s="160"/>
      <c r="AC57" s="118"/>
      <c r="AD57" s="179"/>
      <c r="AE57" s="169" t="str">
        <f t="shared" si="3"/>
        <v/>
      </c>
      <c r="AF57" s="169" t="str">
        <f t="shared" si="4"/>
        <v/>
      </c>
      <c r="AG57" s="169" t="str">
        <f t="shared" si="5"/>
        <v/>
      </c>
      <c r="AQ57" s="171"/>
    </row>
    <row r="58" spans="2:43">
      <c r="B58" s="172"/>
      <c r="C58" s="174"/>
      <c r="D58" s="174"/>
      <c r="H58" s="169" t="str">
        <f>IFERROR(IF(VLOOKUP(A58,'Overzicht inkoop'!A:E,5,0),"Nee",""),IF(ISTEXT(G58),G58,""))</f>
        <v/>
      </c>
      <c r="I58" s="170" t="str">
        <f>IFERROR(IF(VLOOKUP(A58,'Overzicht inkoop'!A:E,5,0),VLOOKUP(A58,'Overzicht inkoop'!A:E,5,0)-B58,""),"")</f>
        <v/>
      </c>
      <c r="T58" s="168"/>
      <c r="Y58" s="174"/>
      <c r="AA58" s="174"/>
      <c r="AB58" s="160"/>
      <c r="AC58" s="118"/>
      <c r="AE58" s="169" t="str">
        <f t="shared" si="3"/>
        <v/>
      </c>
      <c r="AF58" s="169" t="str">
        <f t="shared" si="4"/>
        <v/>
      </c>
      <c r="AG58" s="169" t="str">
        <f t="shared" si="5"/>
        <v/>
      </c>
      <c r="AQ58" s="171"/>
    </row>
    <row r="59" spans="2:43">
      <c r="B59" s="172"/>
      <c r="H59" s="169" t="str">
        <f>IFERROR(IF(VLOOKUP(A59,'Overzicht inkoop'!A:E,5,0),"Nee",""),IF(ISTEXT(G59),G59,""))</f>
        <v/>
      </c>
      <c r="I59" s="170" t="str">
        <f>IFERROR(IF(VLOOKUP(A59,'Overzicht inkoop'!A:E,5,0),VLOOKUP(A59,'Overzicht inkoop'!A:E,5,0)-B59,""),"")</f>
        <v/>
      </c>
      <c r="T59" s="168"/>
      <c r="AB59" s="66"/>
      <c r="AC59" s="118"/>
      <c r="AE59" s="169" t="str">
        <f t="shared" si="3"/>
        <v/>
      </c>
      <c r="AF59" s="169" t="str">
        <f t="shared" si="4"/>
        <v/>
      </c>
      <c r="AG59" s="169" t="str">
        <f t="shared" si="5"/>
        <v/>
      </c>
      <c r="AQ59" s="171"/>
    </row>
    <row r="60" spans="2:43">
      <c r="B60" s="172"/>
      <c r="H60" s="169" t="str">
        <f>IFERROR(IF(VLOOKUP(A60,'Overzicht inkoop'!A:E,5,0),"Nee",""),IF(ISTEXT(G60),G60,""))</f>
        <v/>
      </c>
      <c r="I60" s="170" t="str">
        <f>IFERROR(IF(VLOOKUP(A60,'Overzicht inkoop'!A:E,5,0),VLOOKUP(A60,'Overzicht inkoop'!A:E,5,0)-B60,""),"")</f>
        <v/>
      </c>
      <c r="T60" s="168"/>
      <c r="AA60" s="34"/>
      <c r="AB60" s="66"/>
      <c r="AC60" s="118"/>
      <c r="AE60" s="169" t="str">
        <f t="shared" si="3"/>
        <v/>
      </c>
      <c r="AF60" s="169" t="str">
        <f t="shared" si="4"/>
        <v/>
      </c>
      <c r="AG60" s="169" t="str">
        <f t="shared" si="5"/>
        <v/>
      </c>
      <c r="AQ60" s="171"/>
    </row>
    <row r="61" spans="2:43">
      <c r="B61" s="172"/>
      <c r="H61" s="169" t="str">
        <f>IFERROR(IF(VLOOKUP(A61,'Overzicht inkoop'!A:E,5,0),"Nee",""),IF(ISTEXT(G61),G61,""))</f>
        <v/>
      </c>
      <c r="I61" s="170" t="str">
        <f>IFERROR(IF(VLOOKUP(A61,'Overzicht inkoop'!A:E,5,0),VLOOKUP(A61,'Overzicht inkoop'!A:E,5,0)-B61,""),"")</f>
        <v/>
      </c>
      <c r="T61" s="168"/>
      <c r="Y61" s="128"/>
      <c r="AA61" s="34"/>
      <c r="AB61" s="203"/>
      <c r="AC61" s="118"/>
      <c r="AE61" s="169" t="str">
        <f t="shared" si="3"/>
        <v/>
      </c>
      <c r="AF61" s="169" t="str">
        <f t="shared" si="4"/>
        <v/>
      </c>
      <c r="AG61" s="169" t="str">
        <f t="shared" si="5"/>
        <v/>
      </c>
      <c r="AQ61" s="171"/>
    </row>
    <row r="62" spans="2:43">
      <c r="H62" s="169" t="str">
        <f>IFERROR(IF(VLOOKUP(A62,'Overzicht inkoop'!A:E,5,0),"Nee",""),IF(ISTEXT(G62),G62,""))</f>
        <v/>
      </c>
      <c r="I62" s="170" t="str">
        <f>IFERROR(IF(VLOOKUP(A62,'Overzicht inkoop'!A:E,5,0),VLOOKUP(A62,'Overzicht inkoop'!A:E,5,0)-B62,""),"")</f>
        <v/>
      </c>
      <c r="T62" s="168"/>
      <c r="Y62" s="176"/>
      <c r="AB62" s="66"/>
      <c r="AC62" s="118"/>
      <c r="AE62" s="169" t="str">
        <f t="shared" si="3"/>
        <v/>
      </c>
      <c r="AF62" s="169" t="str">
        <f t="shared" si="4"/>
        <v/>
      </c>
      <c r="AG62" s="169" t="str">
        <f t="shared" si="5"/>
        <v/>
      </c>
      <c r="AQ62" s="171"/>
    </row>
    <row r="63" spans="2:43" ht="16">
      <c r="H63" s="169" t="str">
        <f>IFERROR(IF(VLOOKUP(A63,'Overzicht inkoop'!A:E,5,0),"Nee",""),IF(ISTEXT(G63),G63,""))</f>
        <v/>
      </c>
      <c r="I63" s="170" t="str">
        <f>IFERROR(IF(VLOOKUP(A63,'Overzicht inkoop'!A:E,5,0),VLOOKUP(A63,'Overzicht inkoop'!A:E,5,0)-B63,""),"")</f>
        <v/>
      </c>
      <c r="T63" s="168"/>
      <c r="Y63" s="72"/>
      <c r="AA63" s="188"/>
      <c r="AB63" s="66"/>
      <c r="AC63" s="118"/>
      <c r="AE63" s="169" t="str">
        <f t="shared" si="3"/>
        <v/>
      </c>
      <c r="AF63" s="169" t="str">
        <f t="shared" si="4"/>
        <v/>
      </c>
      <c r="AG63" s="169" t="str">
        <f t="shared" si="5"/>
        <v/>
      </c>
      <c r="AQ63" s="171"/>
    </row>
    <row r="64" spans="2:43">
      <c r="C64" s="139"/>
      <c r="H64" s="169" t="str">
        <f>IFERROR(IF(VLOOKUP(A64,'Overzicht inkoop'!A:E,5,0),"Nee",""),IF(ISTEXT(G64),G64,""))</f>
        <v/>
      </c>
      <c r="I64" s="170" t="str">
        <f>IFERROR(IF(VLOOKUP(A64,'Overzicht inkoop'!A:E,5,0),VLOOKUP(A64,'Overzicht inkoop'!A:E,5,0)-B64,""),"")</f>
        <v/>
      </c>
      <c r="T64" s="168"/>
      <c r="Y64" s="189"/>
      <c r="AA64" s="189"/>
      <c r="AB64" s="66"/>
      <c r="AC64" s="118"/>
      <c r="AE64" s="169" t="str">
        <f t="shared" si="3"/>
        <v/>
      </c>
      <c r="AF64" s="169" t="str">
        <f t="shared" si="4"/>
        <v/>
      </c>
      <c r="AG64" s="169" t="str">
        <f t="shared" si="5"/>
        <v/>
      </c>
      <c r="AQ64" s="171"/>
    </row>
    <row r="65" spans="2:43">
      <c r="H65" s="169" t="str">
        <f>IFERROR(IF(VLOOKUP(A65,'Overzicht inkoop'!A:E,5,0),"Nee",""),IF(ISTEXT(G65),G65,""))</f>
        <v/>
      </c>
      <c r="I65" s="170" t="str">
        <f>IFERROR(IF(VLOOKUP(A65,'Overzicht inkoop'!A:E,5,0),VLOOKUP(A65,'Overzicht inkoop'!A:E,5,0)-B65,""),"")</f>
        <v/>
      </c>
      <c r="T65" s="168"/>
      <c r="Y65" s="189"/>
      <c r="AA65" s="189"/>
      <c r="AB65" s="66"/>
      <c r="AC65" s="118"/>
      <c r="AE65" s="169" t="str">
        <f t="shared" si="3"/>
        <v/>
      </c>
      <c r="AF65" s="169" t="str">
        <f t="shared" si="4"/>
        <v/>
      </c>
      <c r="AG65" s="169" t="str">
        <f t="shared" si="5"/>
        <v/>
      </c>
      <c r="AQ65" s="171"/>
    </row>
    <row r="66" spans="2:43">
      <c r="H66" s="169" t="str">
        <f>IFERROR(IF(VLOOKUP(A66,'Overzicht inkoop'!A:E,5,0),"Nee",""),IF(ISTEXT(G66),G66,""))</f>
        <v/>
      </c>
      <c r="I66" s="170" t="str">
        <f>IFERROR(IF(VLOOKUP(A66,'Overzicht inkoop'!A:E,5,0),VLOOKUP(A66,'Overzicht inkoop'!A:E,5,0)-B66,""),"")</f>
        <v/>
      </c>
      <c r="T66" s="168"/>
      <c r="Y66" s="189"/>
      <c r="AA66" s="189"/>
      <c r="AB66" s="66"/>
      <c r="AE66" s="169" t="str">
        <f t="shared" ref="AE66:AE97" si="6">IFERROR(WEEKNUM(IF(B66,B66,"")),"")</f>
        <v/>
      </c>
      <c r="AF66" s="169" t="str">
        <f t="shared" ref="AF66:AF97" si="7">IFERROR(MONTH(IF(B66,B66,"")),"")</f>
        <v/>
      </c>
      <c r="AG66" s="169" t="str">
        <f t="shared" ref="AG66:AG97" si="8">IFERROR(YEAR(IF(B66,B66,"")),"")</f>
        <v/>
      </c>
      <c r="AQ66" s="171"/>
    </row>
    <row r="67" spans="2:43">
      <c r="H67" s="169" t="str">
        <f>IFERROR(IF(VLOOKUP(A67,'Overzicht inkoop'!A:E,5,0),"Nee",""),IF(ISTEXT(G67),G67,""))</f>
        <v/>
      </c>
      <c r="I67" s="170" t="str">
        <f>IFERROR(IF(VLOOKUP(A67,'Overzicht inkoop'!A:E,5,0),VLOOKUP(A67,'Overzicht inkoop'!A:E,5,0)-B67,""),"")</f>
        <v/>
      </c>
      <c r="T67" s="168"/>
      <c r="AB67" s="66"/>
      <c r="AC67" s="118"/>
      <c r="AE67" s="169" t="str">
        <f t="shared" si="6"/>
        <v/>
      </c>
      <c r="AF67" s="169" t="str">
        <f t="shared" si="7"/>
        <v/>
      </c>
      <c r="AG67" s="169" t="str">
        <f t="shared" si="8"/>
        <v/>
      </c>
      <c r="AQ67" s="171"/>
    </row>
    <row r="68" spans="2:43">
      <c r="H68" s="169" t="str">
        <f>IFERROR(IF(VLOOKUP(A68,'Overzicht inkoop'!A:E,5,0),"Nee",""),IF(ISTEXT(G68),G68,""))</f>
        <v/>
      </c>
      <c r="I68" s="170" t="str">
        <f>IFERROR(IF(VLOOKUP(A68,'Overzicht inkoop'!A:E,5,0),VLOOKUP(A68,'Overzicht inkoop'!A:E,5,0)-B68,""),"")</f>
        <v/>
      </c>
      <c r="T68" s="168"/>
      <c r="AA68" s="221"/>
      <c r="AB68" s="66"/>
      <c r="AC68" s="118"/>
      <c r="AE68" s="169" t="str">
        <f t="shared" si="6"/>
        <v/>
      </c>
      <c r="AF68" s="169" t="str">
        <f t="shared" si="7"/>
        <v/>
      </c>
      <c r="AG68" s="169" t="str">
        <f t="shared" si="8"/>
        <v/>
      </c>
      <c r="AQ68" s="171"/>
    </row>
    <row r="69" spans="2:43">
      <c r="H69" s="169" t="str">
        <f>IFERROR(IF(VLOOKUP(A69,'Overzicht inkoop'!A:E,5,0),"Nee",""),IF(ISTEXT(G69),G69,""))</f>
        <v/>
      </c>
      <c r="I69" s="170" t="str">
        <f>IFERROR(IF(VLOOKUP(A69,'Overzicht inkoop'!A:E,5,0),VLOOKUP(A69,'Overzicht inkoop'!A:E,5,0)-B69,""),"")</f>
        <v/>
      </c>
      <c r="T69" s="168"/>
      <c r="AA69" s="221"/>
      <c r="AB69" s="66"/>
      <c r="AC69" s="118"/>
      <c r="AE69" s="169" t="str">
        <f t="shared" si="6"/>
        <v/>
      </c>
      <c r="AF69" s="169" t="str">
        <f t="shared" si="7"/>
        <v/>
      </c>
      <c r="AG69" s="169" t="str">
        <f t="shared" si="8"/>
        <v/>
      </c>
      <c r="AQ69" s="171"/>
    </row>
    <row r="70" spans="2:43">
      <c r="H70" s="169" t="str">
        <f>IFERROR(IF(VLOOKUP(A70,'Overzicht inkoop'!A:E,5,0),"Nee",""),IF(ISTEXT(G70),G70,""))</f>
        <v/>
      </c>
      <c r="I70" s="170" t="str">
        <f>IFERROR(IF(VLOOKUP(A70,'Overzicht inkoop'!A:E,5,0),VLOOKUP(A70,'Overzicht inkoop'!A:E,5,0)-B70,""),"")</f>
        <v/>
      </c>
      <c r="T70" s="168"/>
      <c r="Y70" s="72"/>
      <c r="AA70" s="190"/>
      <c r="AB70" s="160"/>
      <c r="AC70" s="118"/>
      <c r="AE70" s="169" t="str">
        <f t="shared" si="6"/>
        <v/>
      </c>
      <c r="AF70" s="169" t="str">
        <f t="shared" si="7"/>
        <v/>
      </c>
      <c r="AG70" s="169" t="str">
        <f t="shared" si="8"/>
        <v/>
      </c>
      <c r="AQ70" s="171"/>
    </row>
    <row r="71" spans="2:43">
      <c r="H71" s="169" t="str">
        <f>IFERROR(IF(VLOOKUP(A71,'Overzicht inkoop'!A:E,5,0),"Nee",""),IF(ISTEXT(G71),G71,""))</f>
        <v/>
      </c>
      <c r="I71" s="170" t="str">
        <f>IFERROR(IF(VLOOKUP(A71,'Overzicht inkoop'!A:E,5,0),VLOOKUP(A71,'Overzicht inkoop'!A:E,5,0)-B71,""),"")</f>
        <v/>
      </c>
      <c r="T71" s="168"/>
      <c r="Y71" s="72"/>
      <c r="AB71" s="66"/>
      <c r="AC71" s="118"/>
      <c r="AE71" s="169" t="str">
        <f t="shared" si="6"/>
        <v/>
      </c>
      <c r="AF71" s="169" t="str">
        <f t="shared" si="7"/>
        <v/>
      </c>
      <c r="AG71" s="169" t="str">
        <f t="shared" si="8"/>
        <v/>
      </c>
      <c r="AQ71" s="171"/>
    </row>
    <row r="72" spans="2:43">
      <c r="H72" s="169" t="str">
        <f>IFERROR(IF(VLOOKUP(A72,'Overzicht inkoop'!A:E,5,0),"Nee",""),IF(ISTEXT(G72),G72,""))</f>
        <v/>
      </c>
      <c r="I72" s="170" t="str">
        <f>IFERROR(IF(VLOOKUP(A72,'Overzicht inkoop'!A:E,5,0),VLOOKUP(A72,'Overzicht inkoop'!A:E,5,0)-B72,""),"")</f>
        <v/>
      </c>
      <c r="T72" s="168"/>
      <c r="AB72" s="66"/>
      <c r="AC72" s="118"/>
      <c r="AE72" s="169" t="str">
        <f t="shared" si="6"/>
        <v/>
      </c>
      <c r="AF72" s="169" t="str">
        <f t="shared" si="7"/>
        <v/>
      </c>
      <c r="AG72" s="169" t="str">
        <f t="shared" si="8"/>
        <v/>
      </c>
      <c r="AQ72" s="171"/>
    </row>
    <row r="73" spans="2:43">
      <c r="H73" s="169" t="str">
        <f>IFERROR(IF(VLOOKUP(A73,'Overzicht inkoop'!A:E,5,0),"Nee",""),IF(ISTEXT(G73),G73,""))</f>
        <v/>
      </c>
      <c r="I73" s="170" t="str">
        <f>IFERROR(IF(VLOOKUP(A73,'Overzicht inkoop'!A:E,5,0),VLOOKUP(A73,'Overzicht inkoop'!A:E,5,0)-B73,""),"")</f>
        <v/>
      </c>
      <c r="T73" s="168"/>
      <c r="AB73" s="66"/>
      <c r="AC73" s="118"/>
      <c r="AE73" s="169" t="str">
        <f t="shared" si="6"/>
        <v/>
      </c>
      <c r="AF73" s="169" t="str">
        <f t="shared" si="7"/>
        <v/>
      </c>
      <c r="AG73" s="169" t="str">
        <f t="shared" si="8"/>
        <v/>
      </c>
      <c r="AQ73" s="171"/>
    </row>
    <row r="74" spans="2:43">
      <c r="H74" s="169" t="str">
        <f>IFERROR(IF(VLOOKUP(A74,'Overzicht inkoop'!A:E,5,0),"Nee",""),IF(ISTEXT(G74),G74,""))</f>
        <v/>
      </c>
      <c r="I74" s="170" t="str">
        <f>IFERROR(IF(VLOOKUP(A74,'Overzicht inkoop'!A:E,5,0),VLOOKUP(A74,'Overzicht inkoop'!A:E,5,0)-B74,""),"")</f>
        <v/>
      </c>
      <c r="T74" s="168"/>
      <c r="Y74" s="72"/>
      <c r="AA74" s="72"/>
      <c r="AB74" s="66"/>
      <c r="AC74" s="118"/>
      <c r="AE74" s="169" t="str">
        <f t="shared" si="6"/>
        <v/>
      </c>
      <c r="AF74" s="169" t="str">
        <f t="shared" si="7"/>
        <v/>
      </c>
      <c r="AG74" s="169" t="str">
        <f t="shared" si="8"/>
        <v/>
      </c>
      <c r="AQ74" s="171"/>
    </row>
    <row r="75" spans="2:43">
      <c r="H75" s="169" t="str">
        <f>IFERROR(IF(VLOOKUP(A75,'Overzicht inkoop'!A:E,5,0),"Nee",""),IF(ISTEXT(G75),G75,""))</f>
        <v/>
      </c>
      <c r="I75" s="170" t="str">
        <f>IFERROR(IF(VLOOKUP(A75,'Overzicht inkoop'!A:E,5,0),VLOOKUP(A75,'Overzicht inkoop'!A:E,5,0)-B75,""),"")</f>
        <v/>
      </c>
      <c r="T75" s="168"/>
      <c r="AB75" s="66"/>
      <c r="AC75" s="118"/>
      <c r="AE75" s="169" t="str">
        <f t="shared" si="6"/>
        <v/>
      </c>
      <c r="AF75" s="169" t="str">
        <f t="shared" si="7"/>
        <v/>
      </c>
      <c r="AG75" s="169" t="str">
        <f t="shared" si="8"/>
        <v/>
      </c>
      <c r="AQ75" s="171"/>
    </row>
    <row r="76" spans="2:43">
      <c r="H76" s="169" t="str">
        <f>IFERROR(IF(VLOOKUP(A76,'Overzicht inkoop'!A:E,5,0),"Nee",""),IF(ISTEXT(G76),G76,""))</f>
        <v/>
      </c>
      <c r="I76" s="170" t="str">
        <f>IFERROR(IF(VLOOKUP(A76,'Overzicht inkoop'!A:E,5,0),VLOOKUP(A76,'Overzicht inkoop'!A:E,5,0)-B76,""),"")</f>
        <v/>
      </c>
      <c r="T76" s="168"/>
      <c r="AB76" s="66"/>
      <c r="AC76" s="118"/>
      <c r="AE76" s="169" t="str">
        <f t="shared" si="6"/>
        <v/>
      </c>
      <c r="AF76" s="169" t="str">
        <f t="shared" si="7"/>
        <v/>
      </c>
      <c r="AG76" s="169" t="str">
        <f t="shared" si="8"/>
        <v/>
      </c>
      <c r="AQ76" s="171"/>
    </row>
    <row r="77" spans="2:43">
      <c r="H77" s="169" t="str">
        <f>IFERROR(IF(VLOOKUP(A77,'Overzicht inkoop'!A:E,5,0),"Nee",""),IF(ISTEXT(G77),G77,""))</f>
        <v/>
      </c>
      <c r="I77" s="170" t="str">
        <f>IFERROR(IF(VLOOKUP(A77,'Overzicht inkoop'!A:E,5,0),VLOOKUP(A77,'Overzicht inkoop'!A:E,5,0)-B77,""),"")</f>
        <v/>
      </c>
      <c r="T77" s="168"/>
      <c r="AA77" s="191"/>
      <c r="AB77" s="66"/>
      <c r="AC77" s="118"/>
      <c r="AE77" s="169" t="str">
        <f t="shared" si="6"/>
        <v/>
      </c>
      <c r="AF77" s="169" t="str">
        <f t="shared" si="7"/>
        <v/>
      </c>
      <c r="AG77" s="169" t="str">
        <f t="shared" si="8"/>
        <v/>
      </c>
      <c r="AQ77" s="171"/>
    </row>
    <row r="78" spans="2:43">
      <c r="B78" s="172"/>
      <c r="H78" s="169" t="str">
        <f>IFERROR(IF(VLOOKUP(A78,'Overzicht inkoop'!A:E,5,0),"Nee",""),IF(ISTEXT(G78),G78,""))</f>
        <v/>
      </c>
      <c r="I78" s="170" t="str">
        <f>IFERROR(IF(VLOOKUP(A78,'Overzicht inkoop'!A:E,5,0),VLOOKUP(A78,'Overzicht inkoop'!A:E,5,0)-B78,""),"")</f>
        <v/>
      </c>
      <c r="T78" s="168"/>
      <c r="AA78" s="72"/>
      <c r="AB78" s="160"/>
      <c r="AC78" s="118"/>
      <c r="AE78" s="169" t="str">
        <f t="shared" si="6"/>
        <v/>
      </c>
      <c r="AF78" s="169" t="str">
        <f t="shared" si="7"/>
        <v/>
      </c>
      <c r="AG78" s="169" t="str">
        <f t="shared" si="8"/>
        <v/>
      </c>
      <c r="AL78" s="168"/>
      <c r="AM78" s="168"/>
      <c r="AQ78" s="171"/>
    </row>
    <row r="79" spans="2:43">
      <c r="H79" s="169" t="str">
        <f>IFERROR(IF(VLOOKUP(A79,'Overzicht inkoop'!A:E,5,0),"Nee",""),IF(ISTEXT(G79),G79,""))</f>
        <v/>
      </c>
      <c r="I79" s="170" t="str">
        <f>IFERROR(IF(VLOOKUP(A79,'Overzicht inkoop'!A:E,5,0),VLOOKUP(A79,'Overzicht inkoop'!A:E,5,0)-B79,""),"")</f>
        <v/>
      </c>
      <c r="X79" s="65"/>
      <c r="AA79" s="118"/>
      <c r="AB79" s="66"/>
      <c r="AE79" s="169" t="str">
        <f t="shared" si="6"/>
        <v/>
      </c>
      <c r="AF79" s="169" t="str">
        <f t="shared" si="7"/>
        <v/>
      </c>
      <c r="AG79" s="169" t="str">
        <f t="shared" si="8"/>
        <v/>
      </c>
    </row>
    <row r="80" spans="2:43">
      <c r="H80" s="169" t="str">
        <f>IFERROR(IF(VLOOKUP(A80,'Overzicht inkoop'!A:E,5,0),"Nee",""),IF(ISTEXT(G80),G80,""))</f>
        <v/>
      </c>
      <c r="I80" s="170" t="str">
        <f>IFERROR(IF(VLOOKUP(A80,'Overzicht inkoop'!A:E,5,0),VLOOKUP(A80,'Overzicht inkoop'!A:E,5,0)-B80,""),"")</f>
        <v/>
      </c>
      <c r="T80" s="168"/>
      <c r="AB80" s="66"/>
      <c r="AC80" s="118"/>
      <c r="AE80" s="169" t="str">
        <f t="shared" si="6"/>
        <v/>
      </c>
      <c r="AF80" s="169" t="str">
        <f t="shared" si="7"/>
        <v/>
      </c>
      <c r="AG80" s="169" t="str">
        <f t="shared" si="8"/>
        <v/>
      </c>
      <c r="AP80" s="66"/>
      <c r="AQ80" s="171"/>
    </row>
    <row r="81" spans="2:43">
      <c r="H81" s="169" t="str">
        <f>IFERROR(IF(VLOOKUP(A81,'Overzicht inkoop'!A:E,5,0),"Nee",""),IF(ISTEXT(G81),G81,""))</f>
        <v/>
      </c>
      <c r="I81" s="170" t="str">
        <f>IFERROR(IF(VLOOKUP(A81,'Overzicht inkoop'!A:E,5,0),VLOOKUP(A81,'Overzicht inkoop'!A:E,5,0)-B81,""),"")</f>
        <v/>
      </c>
      <c r="T81" s="168"/>
      <c r="AA81" s="72"/>
      <c r="AB81" s="160"/>
      <c r="AC81" s="118"/>
      <c r="AE81" s="169" t="str">
        <f t="shared" si="6"/>
        <v/>
      </c>
      <c r="AF81" s="169" t="str">
        <f t="shared" si="7"/>
        <v/>
      </c>
      <c r="AG81" s="169" t="str">
        <f t="shared" si="8"/>
        <v/>
      </c>
      <c r="AQ81" s="171"/>
    </row>
    <row r="82" spans="2:43">
      <c r="H82" s="169" t="str">
        <f>IFERROR(IF(VLOOKUP(A82,'Overzicht inkoop'!A:E,5,0),"Nee",""),IF(ISTEXT(G82),G82,""))</f>
        <v/>
      </c>
      <c r="I82" s="170" t="str">
        <f>IFERROR(IF(VLOOKUP(A82,'Overzicht inkoop'!A:E,5,0),VLOOKUP(A82,'Overzicht inkoop'!A:E,5,0)-B82,""),"")</f>
        <v/>
      </c>
      <c r="M82" s="192"/>
      <c r="T82" s="168"/>
      <c r="AB82" s="66"/>
      <c r="AC82" s="118"/>
      <c r="AE82" s="169" t="str">
        <f t="shared" si="6"/>
        <v/>
      </c>
      <c r="AF82" s="169" t="str">
        <f t="shared" si="7"/>
        <v/>
      </c>
      <c r="AG82" s="169" t="str">
        <f t="shared" si="8"/>
        <v/>
      </c>
      <c r="AQ82" s="171"/>
    </row>
    <row r="83" spans="2:43">
      <c r="H83" s="169" t="str">
        <f>IFERROR(IF(VLOOKUP(A83,'Overzicht inkoop'!A:E,5,0),"Nee",""),IF(ISTEXT(G83),G83,""))</f>
        <v/>
      </c>
      <c r="I83" s="170" t="str">
        <f>IFERROR(IF(VLOOKUP(A83,'Overzicht inkoop'!A:E,5,0),VLOOKUP(A83,'Overzicht inkoop'!A:E,5,0)-B83,""),"")</f>
        <v/>
      </c>
      <c r="T83" s="168"/>
      <c r="AB83" s="66"/>
      <c r="AC83" s="118"/>
      <c r="AE83" s="169" t="str">
        <f t="shared" si="6"/>
        <v/>
      </c>
      <c r="AF83" s="169" t="str">
        <f t="shared" si="7"/>
        <v/>
      </c>
      <c r="AG83" s="169" t="str">
        <f t="shared" si="8"/>
        <v/>
      </c>
      <c r="AQ83" s="171"/>
    </row>
    <row r="84" spans="2:43">
      <c r="H84" s="169" t="str">
        <f>IFERROR(IF(VLOOKUP(A84,'Overzicht inkoop'!A:E,5,0),"Nee",""),IF(ISTEXT(G84),G84,""))</f>
        <v/>
      </c>
      <c r="I84" s="170" t="str">
        <f>IFERROR(IF(VLOOKUP(A84,'Overzicht inkoop'!A:E,5,0),VLOOKUP(A84,'Overzicht inkoop'!A:E,5,0)-B84,""),"")</f>
        <v/>
      </c>
      <c r="T84" s="168"/>
      <c r="AB84" s="66"/>
      <c r="AC84" s="118"/>
      <c r="AE84" s="169" t="str">
        <f t="shared" si="6"/>
        <v/>
      </c>
      <c r="AF84" s="169" t="str">
        <f t="shared" si="7"/>
        <v/>
      </c>
      <c r="AG84" s="169" t="str">
        <f t="shared" si="8"/>
        <v/>
      </c>
      <c r="AQ84" s="171"/>
    </row>
    <row r="85" spans="2:43">
      <c r="B85" s="172"/>
      <c r="H85" s="169" t="str">
        <f>IFERROR(IF(VLOOKUP(A85,'Overzicht inkoop'!A:E,5,0),"Nee",""),IF(ISTEXT(G85),G85,""))</f>
        <v/>
      </c>
      <c r="I85" s="170" t="str">
        <f>IFERROR(IF(VLOOKUP(A85,'Overzicht inkoop'!A:E,5,0),VLOOKUP(A85,'Overzicht inkoop'!A:E,5,0)-B85,""),"")</f>
        <v/>
      </c>
      <c r="T85" s="168"/>
      <c r="V85" s="193"/>
      <c r="AB85" s="66"/>
      <c r="AC85" s="118"/>
      <c r="AE85" s="169" t="str">
        <f t="shared" si="6"/>
        <v/>
      </c>
      <c r="AF85" s="169" t="str">
        <f t="shared" si="7"/>
        <v/>
      </c>
      <c r="AG85" s="169" t="str">
        <f t="shared" si="8"/>
        <v/>
      </c>
      <c r="AQ85" s="171"/>
    </row>
    <row r="86" spans="2:43">
      <c r="H86" s="169" t="str">
        <f>IFERROR(IF(VLOOKUP(A86,'Overzicht inkoop'!A:E,5,0),"Nee",""),IF(ISTEXT(G86),G86,""))</f>
        <v/>
      </c>
      <c r="I86" s="170" t="str">
        <f>IFERROR(IF(VLOOKUP(A86,'Overzicht inkoop'!A:E,5,0),VLOOKUP(A86,'Overzicht inkoop'!A:E,5,0)-B86,""),"")</f>
        <v/>
      </c>
      <c r="P86" s="179"/>
      <c r="T86" s="168"/>
      <c r="AA86" s="194"/>
      <c r="AB86" s="66"/>
      <c r="AC86" s="118"/>
      <c r="AE86" s="169" t="str">
        <f t="shared" si="6"/>
        <v/>
      </c>
      <c r="AF86" s="169" t="str">
        <f t="shared" si="7"/>
        <v/>
      </c>
      <c r="AG86" s="169" t="str">
        <f t="shared" si="8"/>
        <v/>
      </c>
      <c r="AQ86" s="171"/>
    </row>
    <row r="87" spans="2:43">
      <c r="H87" s="169" t="str">
        <f>IFERROR(IF(VLOOKUP(A87,'Overzicht inkoop'!A:E,5,0),"Nee",""),IF(ISTEXT(G87),G87,""))</f>
        <v/>
      </c>
      <c r="I87" s="170" t="str">
        <f>IFERROR(IF(VLOOKUP(A87,'Overzicht inkoop'!A:E,5,0),VLOOKUP(A87,'Overzicht inkoop'!A:E,5,0)-B87,""),"")</f>
        <v/>
      </c>
      <c r="T87" s="168"/>
      <c r="AA87" s="194"/>
      <c r="AB87" s="66"/>
      <c r="AC87" s="118"/>
      <c r="AE87" s="169" t="str">
        <f t="shared" si="6"/>
        <v/>
      </c>
      <c r="AF87" s="169" t="str">
        <f t="shared" si="7"/>
        <v/>
      </c>
      <c r="AG87" s="169" t="str">
        <f t="shared" si="8"/>
        <v/>
      </c>
      <c r="AQ87" s="171"/>
    </row>
    <row r="88" spans="2:43">
      <c r="H88" s="169" t="str">
        <f>IFERROR(IF(VLOOKUP(A88,'Overzicht inkoop'!A:E,5,0),"Nee",""),IF(ISTEXT(G88),G88,""))</f>
        <v/>
      </c>
      <c r="I88" s="170" t="str">
        <f>IFERROR(IF(VLOOKUP(A88,'Overzicht inkoop'!A:E,5,0),VLOOKUP(A88,'Overzicht inkoop'!A:E,5,0)-B88,""),"")</f>
        <v/>
      </c>
      <c r="P88" s="179"/>
      <c r="T88" s="168"/>
      <c r="AA88" s="194"/>
      <c r="AB88" s="66"/>
      <c r="AC88" s="118"/>
      <c r="AE88" s="169" t="str">
        <f t="shared" si="6"/>
        <v/>
      </c>
      <c r="AF88" s="169" t="str">
        <f t="shared" si="7"/>
        <v/>
      </c>
      <c r="AG88" s="169" t="str">
        <f t="shared" si="8"/>
        <v/>
      </c>
      <c r="AQ88" s="171"/>
    </row>
    <row r="89" spans="2:43">
      <c r="H89" s="169" t="str">
        <f>IFERROR(IF(VLOOKUP(A89,'Overzicht inkoop'!A:E,5,0),"Nee",""),IF(ISTEXT(G89),G89,""))</f>
        <v/>
      </c>
      <c r="I89" s="170" t="str">
        <f>IFERROR(IF(VLOOKUP(A89,'Overzicht inkoop'!A:E,5,0),VLOOKUP(A89,'Overzicht inkoop'!A:E,5,0)-B89,""),"")</f>
        <v/>
      </c>
      <c r="T89" s="168"/>
      <c r="AA89" s="194"/>
      <c r="AB89" s="66"/>
      <c r="AC89" s="118"/>
      <c r="AE89" s="169" t="str">
        <f t="shared" si="6"/>
        <v/>
      </c>
      <c r="AF89" s="169" t="str">
        <f t="shared" si="7"/>
        <v/>
      </c>
      <c r="AG89" s="169" t="str">
        <f t="shared" si="8"/>
        <v/>
      </c>
      <c r="AQ89" s="171"/>
    </row>
    <row r="90" spans="2:43">
      <c r="H90" s="169" t="str">
        <f>IFERROR(IF(VLOOKUP(A90,'Overzicht inkoop'!A:E,5,0),"Nee",""),IF(ISTEXT(G90),G90,""))</f>
        <v/>
      </c>
      <c r="I90" s="170" t="str">
        <f>IFERROR(IF(VLOOKUP(A90,'Overzicht inkoop'!A:E,5,0),VLOOKUP(A90,'Overzicht inkoop'!A:E,5,0)-B90,""),"")</f>
        <v/>
      </c>
      <c r="T90" s="168"/>
      <c r="AA90" s="128"/>
      <c r="AB90" s="66"/>
      <c r="AC90" s="118"/>
      <c r="AE90" s="169" t="str">
        <f t="shared" si="6"/>
        <v/>
      </c>
      <c r="AF90" s="169" t="str">
        <f t="shared" si="7"/>
        <v/>
      </c>
      <c r="AG90" s="169" t="str">
        <f t="shared" si="8"/>
        <v/>
      </c>
      <c r="AQ90" s="171"/>
    </row>
    <row r="91" spans="2:43" ht="15" customHeight="1">
      <c r="H91" s="169" t="str">
        <f>IFERROR(IF(VLOOKUP(A91,'Overzicht inkoop'!A:E,5,0),"Nee",""),IF(ISTEXT(G91),G91,""))</f>
        <v/>
      </c>
      <c r="I91" s="170" t="str">
        <f>IFERROR(IF(VLOOKUP(A91,'Overzicht inkoop'!A:E,5,0),VLOOKUP(A91,'Overzicht inkoop'!A:E,5,0)-B91,""),"")</f>
        <v/>
      </c>
      <c r="Q91" s="179"/>
      <c r="T91" s="168"/>
      <c r="X91" s="195"/>
      <c r="AB91" s="66"/>
      <c r="AC91" s="118"/>
      <c r="AD91" s="179"/>
      <c r="AE91" s="169" t="str">
        <f t="shared" si="6"/>
        <v/>
      </c>
      <c r="AF91" s="169" t="str">
        <f t="shared" si="7"/>
        <v/>
      </c>
      <c r="AG91" s="169" t="str">
        <f t="shared" si="8"/>
        <v/>
      </c>
      <c r="AQ91" s="171"/>
    </row>
    <row r="92" spans="2:43" ht="15.75" customHeight="1">
      <c r="H92" s="169" t="str">
        <f>IFERROR(IF(VLOOKUP(A92,'Overzicht inkoop'!A:E,5,0),"Nee",""),IF(ISTEXT(G92),G92,""))</f>
        <v/>
      </c>
      <c r="I92" s="170" t="str">
        <f>IFERROR(IF(VLOOKUP(A92,'Overzicht inkoop'!A:E,5,0),VLOOKUP(A92,'Overzicht inkoop'!A:E,5,0)-B92,""),"")</f>
        <v/>
      </c>
      <c r="P92" s="179"/>
      <c r="Q92" s="179"/>
      <c r="T92" s="168"/>
      <c r="X92" s="195"/>
      <c r="AB92" s="66"/>
      <c r="AC92" s="118"/>
      <c r="AD92" s="196"/>
      <c r="AE92" s="169" t="str">
        <f t="shared" si="6"/>
        <v/>
      </c>
      <c r="AF92" s="169" t="str">
        <f t="shared" si="7"/>
        <v/>
      </c>
      <c r="AG92" s="169" t="str">
        <f t="shared" si="8"/>
        <v/>
      </c>
      <c r="AQ92" s="171"/>
    </row>
    <row r="93" spans="2:43">
      <c r="H93" s="169" t="str">
        <f>IFERROR(IF(VLOOKUP(A93,'Overzicht inkoop'!A:E,5,0),"Nee",""),IF(ISTEXT(G93),G93,""))</f>
        <v/>
      </c>
      <c r="I93" s="170" t="str">
        <f>IFERROR(IF(VLOOKUP(A93,'Overzicht inkoop'!A:E,5,0),VLOOKUP(A93,'Overzicht inkoop'!A:E,5,0)-B93,""),"")</f>
        <v/>
      </c>
      <c r="T93" s="168"/>
      <c r="X93" s="195"/>
      <c r="AB93" s="66"/>
      <c r="AC93" s="118"/>
      <c r="AE93" s="169" t="str">
        <f t="shared" si="6"/>
        <v/>
      </c>
      <c r="AF93" s="169" t="str">
        <f t="shared" si="7"/>
        <v/>
      </c>
      <c r="AG93" s="169" t="str">
        <f t="shared" si="8"/>
        <v/>
      </c>
      <c r="AQ93" s="171"/>
    </row>
    <row r="94" spans="2:43">
      <c r="B94" s="172"/>
      <c r="H94" s="169" t="str">
        <f>IFERROR(IF(VLOOKUP(A94,'Overzicht inkoop'!A:E,5,0),"Nee",""),IF(ISTEXT(G94),G94,""))</f>
        <v/>
      </c>
      <c r="I94" s="170" t="str">
        <f>IFERROR(IF(VLOOKUP(A94,'Overzicht inkoop'!A:E,5,0),VLOOKUP(A94,'Overzicht inkoop'!A:E,5,0)-B94,""),"")</f>
        <v/>
      </c>
      <c r="T94" s="168"/>
      <c r="X94" s="195"/>
      <c r="AB94" s="66"/>
      <c r="AC94" s="118"/>
      <c r="AE94" s="169" t="str">
        <f t="shared" si="6"/>
        <v/>
      </c>
      <c r="AF94" s="169" t="str">
        <f t="shared" si="7"/>
        <v/>
      </c>
      <c r="AG94" s="169" t="str">
        <f t="shared" si="8"/>
        <v/>
      </c>
      <c r="AQ94" s="171"/>
    </row>
    <row r="95" spans="2:43">
      <c r="H95" s="169" t="str">
        <f>IFERROR(IF(VLOOKUP(A95,'Overzicht inkoop'!A:E,5,0),"Nee",""),IF(ISTEXT(G95),G95,""))</f>
        <v/>
      </c>
      <c r="I95" s="170" t="str">
        <f>IFERROR(IF(VLOOKUP(A95,'Overzicht inkoop'!A:E,5,0),VLOOKUP(A95,'Overzicht inkoop'!A:E,5,0)-B95,""),"")</f>
        <v/>
      </c>
      <c r="T95" s="168"/>
      <c r="AB95" s="66"/>
      <c r="AC95" s="118"/>
      <c r="AE95" s="169" t="str">
        <f t="shared" si="6"/>
        <v/>
      </c>
      <c r="AF95" s="169" t="str">
        <f t="shared" si="7"/>
        <v/>
      </c>
      <c r="AG95" s="169" t="str">
        <f t="shared" si="8"/>
        <v/>
      </c>
      <c r="AQ95" s="171"/>
    </row>
    <row r="96" spans="2:43">
      <c r="H96" s="169" t="str">
        <f>IFERROR(IF(VLOOKUP(A96,'Overzicht inkoop'!A:E,5,0),"Nee",""),IF(ISTEXT(G96),G96,""))</f>
        <v/>
      </c>
      <c r="I96" s="170" t="str">
        <f>IFERROR(IF(VLOOKUP(A96,'Overzicht inkoop'!A:E,5,0),VLOOKUP(A96,'Overzicht inkoop'!A:E,5,0)-B96,""),"")</f>
        <v/>
      </c>
      <c r="T96" s="168"/>
      <c r="AB96" s="160"/>
      <c r="AC96" s="118"/>
      <c r="AE96" s="169" t="str">
        <f t="shared" si="6"/>
        <v/>
      </c>
      <c r="AF96" s="169" t="str">
        <f t="shared" si="7"/>
        <v/>
      </c>
      <c r="AG96" s="169" t="str">
        <f t="shared" si="8"/>
        <v/>
      </c>
      <c r="AQ96" s="171"/>
    </row>
    <row r="97" spans="1:43">
      <c r="C97" s="195"/>
      <c r="D97" s="195"/>
      <c r="H97" s="169" t="str">
        <f>IFERROR(IF(VLOOKUP(A97,'Overzicht inkoop'!A:E,5,0),"Nee",""),IF(ISTEXT(G97),G97,""))</f>
        <v/>
      </c>
      <c r="I97" s="170" t="str">
        <f>IFERROR(IF(VLOOKUP(A97,'Overzicht inkoop'!A:E,5,0),VLOOKUP(A97,'Overzicht inkoop'!A:E,5,0)-B97,""),"")</f>
        <v/>
      </c>
      <c r="M97" s="168"/>
      <c r="T97" s="168"/>
      <c r="AB97" s="66"/>
      <c r="AC97" s="118"/>
      <c r="AD97" s="206"/>
      <c r="AE97" s="169" t="str">
        <f t="shared" si="6"/>
        <v/>
      </c>
      <c r="AF97" s="169" t="str">
        <f t="shared" si="7"/>
        <v/>
      </c>
      <c r="AG97" s="169" t="str">
        <f t="shared" si="8"/>
        <v/>
      </c>
      <c r="AQ97" s="171"/>
    </row>
    <row r="98" spans="1:43">
      <c r="C98" s="195"/>
      <c r="D98" s="195"/>
      <c r="H98" s="169" t="str">
        <f>IFERROR(IF(VLOOKUP(A98,'Overzicht inkoop'!A:E,5,0),"Nee",""),IF(ISTEXT(G98),G98,""))</f>
        <v/>
      </c>
      <c r="I98" s="170" t="str">
        <f>IFERROR(IF(VLOOKUP(A98,'Overzicht inkoop'!A:E,5,0),VLOOKUP(A98,'Overzicht inkoop'!A:E,5,0)-B98,""),"")</f>
        <v/>
      </c>
      <c r="M98" s="168"/>
      <c r="T98" s="168"/>
      <c r="AB98" s="66"/>
      <c r="AC98" s="118"/>
      <c r="AD98" s="206"/>
      <c r="AE98" s="169" t="str">
        <f t="shared" ref="AE98:AE129" si="9">IFERROR(WEEKNUM(IF(B98,B98,"")),"")</f>
        <v/>
      </c>
      <c r="AF98" s="169" t="str">
        <f t="shared" ref="AF98:AF129" si="10">IFERROR(MONTH(IF(B98,B98,"")),"")</f>
        <v/>
      </c>
      <c r="AG98" s="169" t="str">
        <f t="shared" ref="AG98:AG129" si="11">IFERROR(YEAR(IF(B98,B98,"")),"")</f>
        <v/>
      </c>
      <c r="AQ98" s="171"/>
    </row>
    <row r="99" spans="1:43">
      <c r="C99" s="195"/>
      <c r="D99" s="195"/>
      <c r="H99" s="169" t="str">
        <f>IFERROR(IF(VLOOKUP(A99,'Overzicht inkoop'!A:E,5,0),"Nee",""),IF(ISTEXT(G99),G99,""))</f>
        <v/>
      </c>
      <c r="I99" s="170" t="str">
        <f>IFERROR(IF(VLOOKUP(A99,'Overzicht inkoop'!A:E,5,0),VLOOKUP(A99,'Overzicht inkoop'!A:E,5,0)-B99,""),"")</f>
        <v/>
      </c>
      <c r="M99" s="168"/>
      <c r="T99" s="168"/>
      <c r="Y99" s="13"/>
      <c r="AA99" s="103"/>
      <c r="AB99" s="66"/>
      <c r="AC99" s="118"/>
      <c r="AE99" s="169" t="str">
        <f t="shared" si="9"/>
        <v/>
      </c>
      <c r="AF99" s="169" t="str">
        <f t="shared" si="10"/>
        <v/>
      </c>
      <c r="AG99" s="169" t="str">
        <f t="shared" si="11"/>
        <v/>
      </c>
      <c r="AQ99" s="171"/>
    </row>
    <row r="100" spans="1:43">
      <c r="C100" s="195"/>
      <c r="D100" s="195"/>
      <c r="H100" s="169" t="str">
        <f>IFERROR(IF(VLOOKUP(A100,'Overzicht inkoop'!A:E,5,0),"Nee",""),IF(ISTEXT(G100),G100,""))</f>
        <v/>
      </c>
      <c r="I100" s="170" t="str">
        <f>IFERROR(IF(VLOOKUP(A100,'Overzicht inkoop'!A:E,5,0),VLOOKUP(A100,'Overzicht inkoop'!A:E,5,0)-B100,""),"")</f>
        <v/>
      </c>
      <c r="M100" s="168"/>
      <c r="T100" s="168"/>
      <c r="Y100" s="13"/>
      <c r="AB100" s="66"/>
      <c r="AC100" s="118"/>
      <c r="AE100" s="169" t="str">
        <f t="shared" si="9"/>
        <v/>
      </c>
      <c r="AF100" s="169" t="str">
        <f t="shared" si="10"/>
        <v/>
      </c>
      <c r="AG100" s="169" t="str">
        <f t="shared" si="11"/>
        <v/>
      </c>
      <c r="AQ100" s="171"/>
    </row>
    <row r="101" spans="1:43">
      <c r="H101" s="169" t="str">
        <f>IFERROR(IF(VLOOKUP(A101,'Overzicht inkoop'!A:E,5,0),"Nee",""),IF(ISTEXT(G101),G101,""))</f>
        <v/>
      </c>
      <c r="I101" s="170" t="str">
        <f>IFERROR(IF(VLOOKUP(A101,'Overzicht inkoop'!A:E,5,0),VLOOKUP(A101,'Overzicht inkoop'!A:E,5,0)-B101,""),"")</f>
        <v/>
      </c>
      <c r="T101" s="168"/>
      <c r="Y101" s="13"/>
      <c r="AA101" s="158"/>
      <c r="AB101" s="6"/>
      <c r="AC101" s="118"/>
      <c r="AE101" s="169" t="str">
        <f t="shared" si="9"/>
        <v/>
      </c>
      <c r="AF101" s="169" t="str">
        <f t="shared" si="10"/>
        <v/>
      </c>
      <c r="AG101" s="169" t="str">
        <f t="shared" si="11"/>
        <v/>
      </c>
      <c r="AI101" s="128"/>
      <c r="AQ101" s="171"/>
    </row>
    <row r="102" spans="1:43" ht="16.5" customHeight="1">
      <c r="H102" s="169" t="str">
        <f>IFERROR(IF(VLOOKUP(A102,'Overzicht inkoop'!A:E,5,0),"Nee",""),IF(ISTEXT(G102),G102,""))</f>
        <v/>
      </c>
      <c r="I102" s="170" t="str">
        <f>IFERROR(IF(VLOOKUP(A102,'Overzicht inkoop'!A:E,5,0),VLOOKUP(A102,'Overzicht inkoop'!A:E,5,0)-B102,""),"")</f>
        <v/>
      </c>
      <c r="O102" s="179"/>
      <c r="T102" s="168"/>
      <c r="Y102" s="13"/>
      <c r="AA102" s="34"/>
      <c r="AB102" s="6"/>
      <c r="AC102" s="118"/>
      <c r="AE102" s="169" t="str">
        <f t="shared" si="9"/>
        <v/>
      </c>
      <c r="AF102" s="169" t="str">
        <f t="shared" si="10"/>
        <v/>
      </c>
      <c r="AG102" s="169" t="str">
        <f t="shared" si="11"/>
        <v/>
      </c>
      <c r="AI102" s="128"/>
      <c r="AQ102" s="171"/>
    </row>
    <row r="103" spans="1:43">
      <c r="H103" s="169" t="str">
        <f>IFERROR(IF(VLOOKUP(A103,'Overzicht inkoop'!A:E,5,0),"Nee",""),IF(ISTEXT(G103),G103,""))</f>
        <v/>
      </c>
      <c r="I103" s="170" t="str">
        <f>IFERROR(IF(VLOOKUP(A103,'Overzicht inkoop'!A:E,5,0),VLOOKUP(A103,'Overzicht inkoop'!A:E,5,0)-B103,""),"")</f>
        <v/>
      </c>
      <c r="T103" s="168"/>
      <c r="Y103" s="72"/>
      <c r="AA103" s="72"/>
      <c r="AB103" s="160"/>
      <c r="AC103" s="118"/>
      <c r="AE103" s="169" t="str">
        <f t="shared" si="9"/>
        <v/>
      </c>
      <c r="AF103" s="169" t="str">
        <f t="shared" si="10"/>
        <v/>
      </c>
      <c r="AG103" s="169" t="str">
        <f t="shared" si="11"/>
        <v/>
      </c>
      <c r="AQ103" s="171"/>
    </row>
    <row r="104" spans="1:43">
      <c r="H104" s="169" t="str">
        <f>IFERROR(IF(VLOOKUP(A104,'Overzicht inkoop'!A:E,5,0),"Nee",""),IF(ISTEXT(G104),G104,""))</f>
        <v/>
      </c>
      <c r="I104" s="170" t="str">
        <f>IFERROR(IF(VLOOKUP(A104,'Overzicht inkoop'!A:E,5,0),VLOOKUP(A104,'Overzicht inkoop'!A:E,5,0)-B104,""),"")</f>
        <v/>
      </c>
      <c r="T104" s="168"/>
      <c r="AB104" s="66"/>
      <c r="AC104" s="118"/>
      <c r="AE104" s="169" t="str">
        <f t="shared" si="9"/>
        <v/>
      </c>
      <c r="AF104" s="169" t="str">
        <f t="shared" si="10"/>
        <v/>
      </c>
      <c r="AG104" s="169" t="str">
        <f t="shared" si="11"/>
        <v/>
      </c>
      <c r="AQ104" s="171"/>
    </row>
    <row r="105" spans="1:43">
      <c r="H105" s="169" t="str">
        <f>IFERROR(IF(VLOOKUP(A105,'Overzicht inkoop'!A:E,5,0),"Nee",""),IF(ISTEXT(G105),G105,""))</f>
        <v/>
      </c>
      <c r="I105" s="170" t="str">
        <f>IFERROR(IF(VLOOKUP(A105,'Overzicht inkoop'!A:E,5,0),VLOOKUP(A105,'Overzicht inkoop'!A:E,5,0)-B105,""),"")</f>
        <v/>
      </c>
      <c r="T105" s="168"/>
      <c r="AB105" s="66"/>
      <c r="AC105" s="118"/>
      <c r="AE105" s="169" t="str">
        <f t="shared" si="9"/>
        <v/>
      </c>
      <c r="AF105" s="169" t="str">
        <f t="shared" si="10"/>
        <v/>
      </c>
      <c r="AG105" s="169" t="str">
        <f t="shared" si="11"/>
        <v/>
      </c>
      <c r="AQ105" s="171"/>
    </row>
    <row r="106" spans="1:43">
      <c r="H106" s="169" t="str">
        <f>IFERROR(IF(VLOOKUP(A106,'Overzicht inkoop'!A:E,5,0),"Nee",""),IF(ISTEXT(G106),G106,""))</f>
        <v/>
      </c>
      <c r="I106" s="170" t="str">
        <f>IFERROR(IF(VLOOKUP(A106,'Overzicht inkoop'!A:E,5,0),VLOOKUP(A106,'Overzicht inkoop'!A:E,5,0)-B106,""),"")</f>
        <v/>
      </c>
      <c r="T106" s="168"/>
      <c r="AB106" s="66"/>
      <c r="AC106" s="118"/>
      <c r="AE106" s="169" t="str">
        <f t="shared" si="9"/>
        <v/>
      </c>
      <c r="AF106" s="169" t="str">
        <f t="shared" si="10"/>
        <v/>
      </c>
      <c r="AG106" s="169" t="str">
        <f t="shared" si="11"/>
        <v/>
      </c>
      <c r="AH106" s="197"/>
      <c r="AQ106" s="171"/>
    </row>
    <row r="107" spans="1:43">
      <c r="H107" s="169" t="str">
        <f>IFERROR(IF(VLOOKUP(A107,'Overzicht inkoop'!A:E,5,0),"Nee",""),IF(ISTEXT(G107),G107,""))</f>
        <v/>
      </c>
      <c r="I107" s="170" t="str">
        <f>IFERROR(IF(VLOOKUP(A107,'Overzicht inkoop'!A:E,5,0),VLOOKUP(A107,'Overzicht inkoop'!A:E,5,0)-B107,""),"")</f>
        <v/>
      </c>
      <c r="T107" s="168"/>
      <c r="AB107" s="66"/>
      <c r="AC107" s="118"/>
      <c r="AE107" s="169" t="str">
        <f t="shared" si="9"/>
        <v/>
      </c>
      <c r="AF107" s="169" t="str">
        <f t="shared" si="10"/>
        <v/>
      </c>
      <c r="AG107" s="169" t="str">
        <f t="shared" si="11"/>
        <v/>
      </c>
      <c r="AQ107" s="171"/>
    </row>
    <row r="108" spans="1:43">
      <c r="H108" s="169" t="str">
        <f>IFERROR(IF(VLOOKUP(A108,'Overzicht inkoop'!A:E,5,0),"Nee",""),IF(ISTEXT(G108),G108,""))</f>
        <v/>
      </c>
      <c r="I108" s="170" t="str">
        <f>IFERROR(IF(VLOOKUP(A108,'Overzicht inkoop'!A:E,5,0),VLOOKUP(A108,'Overzicht inkoop'!A:E,5,0)-B108,""),"")</f>
        <v/>
      </c>
      <c r="T108" s="168"/>
      <c r="AB108" s="160"/>
      <c r="AC108" s="118"/>
      <c r="AE108" s="169" t="str">
        <f t="shared" si="9"/>
        <v/>
      </c>
      <c r="AF108" s="169" t="str">
        <f t="shared" si="10"/>
        <v/>
      </c>
      <c r="AG108" s="169" t="str">
        <f t="shared" si="11"/>
        <v/>
      </c>
      <c r="AQ108" s="171"/>
    </row>
    <row r="109" spans="1:43">
      <c r="A109" s="186"/>
      <c r="H109" s="169" t="str">
        <f>IFERROR(IF(VLOOKUP(A109,'Overzicht inkoop'!A:E,5,0),"Nee",""),IF(ISTEXT(G109),G109,""))</f>
        <v/>
      </c>
      <c r="I109" s="170" t="str">
        <f>IFERROR(IF(VLOOKUP(A109,'Overzicht inkoop'!A:E,5,0),VLOOKUP(A109,'Overzicht inkoop'!A:E,5,0)-B109,""),"")</f>
        <v/>
      </c>
      <c r="T109" s="168"/>
      <c r="Y109" s="230"/>
      <c r="AA109" s="18"/>
      <c r="AB109" s="42"/>
      <c r="AC109" s="118"/>
      <c r="AD109" s="231"/>
      <c r="AE109" s="169" t="str">
        <f t="shared" si="9"/>
        <v/>
      </c>
      <c r="AF109" s="169" t="str">
        <f t="shared" si="10"/>
        <v/>
      </c>
      <c r="AG109" s="169" t="str">
        <f t="shared" si="11"/>
        <v/>
      </c>
      <c r="AQ109" s="171"/>
    </row>
    <row r="110" spans="1:43">
      <c r="H110" s="169" t="str">
        <f>IFERROR(IF(VLOOKUP(A110,'Overzicht inkoop'!A:E,5,0),"Nee",""),IF(ISTEXT(G110),G110,""))</f>
        <v/>
      </c>
      <c r="I110" s="170" t="str">
        <f>IFERROR(IF(VLOOKUP(A110,'Overzicht inkoop'!A:E,5,0),VLOOKUP(A110,'Overzicht inkoop'!A:E,5,0)-B110,""),"")</f>
        <v/>
      </c>
      <c r="T110" s="168"/>
      <c r="AA110" s="117"/>
      <c r="AB110" s="117"/>
      <c r="AC110" s="118"/>
      <c r="AE110" s="169" t="str">
        <f t="shared" si="9"/>
        <v/>
      </c>
      <c r="AF110" s="169" t="str">
        <f t="shared" si="10"/>
        <v/>
      </c>
      <c r="AG110" s="169" t="str">
        <f t="shared" si="11"/>
        <v/>
      </c>
      <c r="AQ110" s="171"/>
    </row>
    <row r="111" spans="1:43">
      <c r="H111" s="169" t="str">
        <f>IFERROR(IF(VLOOKUP(A111,'Overzicht inkoop'!A:E,5,0),"Nee",""),IF(ISTEXT(G111),G111,""))</f>
        <v/>
      </c>
      <c r="I111" s="170" t="str">
        <f>IFERROR(IF(VLOOKUP(A111,'Overzicht inkoop'!A:E,5,0),VLOOKUP(A111,'Overzicht inkoop'!A:E,5,0)-B111,""),"")</f>
        <v/>
      </c>
      <c r="T111" s="168"/>
      <c r="AB111" s="66"/>
      <c r="AC111" s="118"/>
      <c r="AE111" s="169" t="str">
        <f t="shared" si="9"/>
        <v/>
      </c>
      <c r="AF111" s="169" t="str">
        <f t="shared" si="10"/>
        <v/>
      </c>
      <c r="AG111" s="169" t="str">
        <f t="shared" si="11"/>
        <v/>
      </c>
      <c r="AQ111" s="171"/>
    </row>
    <row r="112" spans="1:43">
      <c r="H112" s="169" t="str">
        <f>IFERROR(IF(VLOOKUP(A112,'Overzicht inkoop'!A:E,5,0),"Nee",""),IF(ISTEXT(G112),G112,""))</f>
        <v/>
      </c>
      <c r="I112" s="170" t="str">
        <f>IFERROR(IF(VLOOKUP(A112,'Overzicht inkoop'!A:E,5,0),VLOOKUP(A112,'Overzicht inkoop'!A:E,5,0)-B112,""),"")</f>
        <v/>
      </c>
      <c r="T112" s="168"/>
      <c r="Z112" s="179"/>
      <c r="AA112" s="198"/>
      <c r="AB112" s="232"/>
      <c r="AC112" s="118"/>
      <c r="AE112" s="169" t="str">
        <f t="shared" si="9"/>
        <v/>
      </c>
      <c r="AF112" s="169" t="str">
        <f t="shared" si="10"/>
        <v/>
      </c>
      <c r="AG112" s="169" t="str">
        <f t="shared" si="11"/>
        <v/>
      </c>
      <c r="AQ112" s="171"/>
    </row>
    <row r="113" spans="3:43">
      <c r="H113" s="169" t="str">
        <f>IFERROR(IF(VLOOKUP(A113,'Overzicht inkoop'!A:E,5,0),"Nee",""),IF(ISTEXT(G113),G113,""))</f>
        <v/>
      </c>
      <c r="I113" s="170" t="str">
        <f>IFERROR(IF(VLOOKUP(A113,'Overzicht inkoop'!A:E,5,0),VLOOKUP(A113,'Overzicht inkoop'!A:E,5,0)-B113,""),"")</f>
        <v/>
      </c>
      <c r="T113" s="168"/>
      <c r="AA113" s="117"/>
      <c r="AB113" s="66"/>
      <c r="AC113" s="118"/>
      <c r="AE113" s="169" t="str">
        <f t="shared" si="9"/>
        <v/>
      </c>
      <c r="AF113" s="169" t="str">
        <f t="shared" si="10"/>
        <v/>
      </c>
      <c r="AG113" s="169" t="str">
        <f t="shared" si="11"/>
        <v/>
      </c>
      <c r="AQ113" s="171"/>
    </row>
    <row r="114" spans="3:43">
      <c r="H114" s="169" t="str">
        <f>IFERROR(IF(VLOOKUP(A114,'Overzicht inkoop'!A:E,5,0),"Nee",""),IF(ISTEXT(G114),G114,""))</f>
        <v/>
      </c>
      <c r="I114" s="170" t="str">
        <f>IFERROR(IF(VLOOKUP(A114,'Overzicht inkoop'!A:E,5,0),VLOOKUP(A114,'Overzicht inkoop'!A:E,5,0)-B114,""),"")</f>
        <v/>
      </c>
      <c r="T114" s="168"/>
      <c r="AB114" s="66"/>
      <c r="AC114" s="118"/>
      <c r="AD114" s="233"/>
      <c r="AE114" s="169" t="str">
        <f t="shared" si="9"/>
        <v/>
      </c>
      <c r="AF114" s="169" t="str">
        <f t="shared" si="10"/>
        <v/>
      </c>
      <c r="AG114" s="169" t="str">
        <f t="shared" si="11"/>
        <v/>
      </c>
      <c r="AQ114" s="171"/>
    </row>
    <row r="115" spans="3:43">
      <c r="H115" s="169" t="str">
        <f>IFERROR(IF(VLOOKUP(A115,'Overzicht inkoop'!A:E,5,0),"Nee",""),IF(ISTEXT(G115),G115,""))</f>
        <v/>
      </c>
      <c r="I115" s="170" t="str">
        <f>IFERROR(IF(VLOOKUP(A115,'Overzicht inkoop'!A:E,5,0),VLOOKUP(A115,'Overzicht inkoop'!A:E,5,0)-B115,""),"")</f>
        <v/>
      </c>
      <c r="T115" s="168"/>
      <c r="AB115" s="66"/>
      <c r="AC115" s="118"/>
      <c r="AD115" s="176"/>
      <c r="AE115" s="169" t="str">
        <f t="shared" si="9"/>
        <v/>
      </c>
      <c r="AF115" s="169" t="str">
        <f t="shared" si="10"/>
        <v/>
      </c>
      <c r="AG115" s="169" t="str">
        <f t="shared" si="11"/>
        <v/>
      </c>
      <c r="AQ115" s="171"/>
    </row>
    <row r="116" spans="3:43">
      <c r="H116" s="169" t="str">
        <f>IFERROR(IF(VLOOKUP(A116,'Overzicht inkoop'!A:E,5,0),"Nee",""),IF(ISTEXT(G116),G116,""))</f>
        <v/>
      </c>
      <c r="I116" s="170" t="str">
        <f>IFERROR(IF(VLOOKUP(A116,'Overzicht inkoop'!A:E,5,0),VLOOKUP(A116,'Overzicht inkoop'!A:E,5,0)-B116,""),"")</f>
        <v/>
      </c>
      <c r="T116" s="168"/>
      <c r="AB116" s="66"/>
      <c r="AC116" s="118"/>
      <c r="AD116" s="176"/>
      <c r="AE116" s="169" t="str">
        <f t="shared" si="9"/>
        <v/>
      </c>
      <c r="AF116" s="169" t="str">
        <f t="shared" si="10"/>
        <v/>
      </c>
      <c r="AG116" s="169" t="str">
        <f t="shared" si="11"/>
        <v/>
      </c>
      <c r="AQ116" s="171"/>
    </row>
    <row r="117" spans="3:43">
      <c r="H117" s="169" t="str">
        <f>IFERROR(IF(VLOOKUP(A117,'Overzicht inkoop'!A:E,5,0),"Nee",""),IF(ISTEXT(G117),G117,""))</f>
        <v/>
      </c>
      <c r="I117" s="170" t="str">
        <f>IFERROR(IF(VLOOKUP(A117,'Overzicht inkoop'!A:E,5,0),VLOOKUP(A117,'Overzicht inkoop'!A:E,5,0)-B117,""),"")</f>
        <v/>
      </c>
      <c r="T117" s="168"/>
      <c r="AB117" s="66"/>
      <c r="AC117" s="118"/>
      <c r="AE117" s="169" t="str">
        <f t="shared" si="9"/>
        <v/>
      </c>
      <c r="AF117" s="169" t="str">
        <f t="shared" si="10"/>
        <v/>
      </c>
      <c r="AG117" s="169" t="str">
        <f t="shared" si="11"/>
        <v/>
      </c>
      <c r="AQ117" s="171"/>
    </row>
    <row r="118" spans="3:43">
      <c r="H118" s="169" t="str">
        <f>IFERROR(IF(VLOOKUP(A118,'Overzicht inkoop'!A:E,5,0),"Nee",""),IF(ISTEXT(G118),G118,""))</f>
        <v/>
      </c>
      <c r="I118" s="170" t="str">
        <f>IFERROR(IF(VLOOKUP(A118,'Overzicht inkoop'!A:E,5,0),VLOOKUP(A118,'Overzicht inkoop'!A:E,5,0)-B118,""),"")</f>
        <v/>
      </c>
      <c r="T118" s="168"/>
      <c r="AB118" s="66"/>
      <c r="AC118" s="118"/>
      <c r="AE118" s="169" t="str">
        <f t="shared" si="9"/>
        <v/>
      </c>
      <c r="AF118" s="169" t="str">
        <f t="shared" si="10"/>
        <v/>
      </c>
      <c r="AG118" s="169" t="str">
        <f t="shared" si="11"/>
        <v/>
      </c>
      <c r="AQ118" s="171"/>
    </row>
    <row r="119" spans="3:43" ht="15" customHeight="1">
      <c r="H119" s="169" t="str">
        <f>IFERROR(IF(VLOOKUP(A119,'Overzicht inkoop'!A:E,5,0),"Nee",""),IF(ISTEXT(G119),G119,""))</f>
        <v/>
      </c>
      <c r="I119" s="170" t="str">
        <f>IFERROR(IF(VLOOKUP(A119,'Overzicht inkoop'!A:E,5,0),VLOOKUP(A119,'Overzicht inkoop'!A:E,5,0)-B119,""),"")</f>
        <v/>
      </c>
      <c r="T119" s="168"/>
      <c r="AB119" s="66"/>
      <c r="AC119" s="118"/>
      <c r="AD119" s="241"/>
      <c r="AE119" s="169" t="str">
        <f t="shared" si="9"/>
        <v/>
      </c>
      <c r="AF119" s="169" t="str">
        <f t="shared" si="10"/>
        <v/>
      </c>
      <c r="AG119" s="169" t="str">
        <f t="shared" si="11"/>
        <v/>
      </c>
      <c r="AQ119" s="171"/>
    </row>
    <row r="120" spans="3:43" ht="17.25" customHeight="1">
      <c r="H120" s="169" t="str">
        <f>IFERROR(IF(VLOOKUP(A120,'Overzicht inkoop'!A:E,5,0),"Nee",""),IF(ISTEXT(G120),G120,""))</f>
        <v/>
      </c>
      <c r="I120" s="170" t="str">
        <f>IFERROR(IF(VLOOKUP(A120,'Overzicht inkoop'!A:E,5,0),VLOOKUP(A120,'Overzicht inkoop'!A:E,5,0)-B120,""),"")</f>
        <v/>
      </c>
      <c r="T120" s="168"/>
      <c r="AB120" s="66"/>
      <c r="AC120" s="118"/>
      <c r="AD120" s="179"/>
      <c r="AE120" s="169" t="str">
        <f t="shared" si="9"/>
        <v/>
      </c>
      <c r="AF120" s="169" t="str">
        <f t="shared" si="10"/>
        <v/>
      </c>
      <c r="AG120" s="169" t="str">
        <f t="shared" si="11"/>
        <v/>
      </c>
      <c r="AQ120" s="171"/>
    </row>
    <row r="121" spans="3:43">
      <c r="H121" s="169" t="str">
        <f>IFERROR(IF(VLOOKUP(A121,'Overzicht inkoop'!A:E,5,0),"Nee",""),IF(ISTEXT(G121),G121,""))</f>
        <v/>
      </c>
      <c r="I121" s="170" t="str">
        <f>IFERROR(IF(VLOOKUP(A121,'Overzicht inkoop'!A:E,5,0),VLOOKUP(A121,'Overzicht inkoop'!A:E,5,0)-B121,""),"")</f>
        <v/>
      </c>
      <c r="T121" s="168"/>
      <c r="AB121" s="66"/>
      <c r="AC121" s="118"/>
      <c r="AE121" s="169" t="str">
        <f t="shared" si="9"/>
        <v/>
      </c>
      <c r="AF121" s="169" t="str">
        <f t="shared" si="10"/>
        <v/>
      </c>
      <c r="AG121" s="169" t="str">
        <f t="shared" si="11"/>
        <v/>
      </c>
      <c r="AQ121" s="171"/>
    </row>
    <row r="122" spans="3:43">
      <c r="C122" s="107"/>
      <c r="D122" s="107"/>
      <c r="H122" s="169" t="str">
        <f>IFERROR(IF(VLOOKUP(A122,'Overzicht inkoop'!A:E,5,0),"Nee",""),IF(ISTEXT(G122),G122,""))</f>
        <v/>
      </c>
      <c r="I122" s="170" t="str">
        <f>IFERROR(IF(VLOOKUP(A122,'Overzicht inkoop'!A:E,5,0),VLOOKUP(A122,'Overzicht inkoop'!A:E,5,0)-B122,""),"")</f>
        <v/>
      </c>
      <c r="T122" s="168"/>
      <c r="AA122" s="18"/>
      <c r="AB122" s="19"/>
      <c r="AC122" s="118"/>
      <c r="AD122" s="13"/>
      <c r="AE122" s="169" t="str">
        <f t="shared" si="9"/>
        <v/>
      </c>
      <c r="AF122" s="169" t="str">
        <f t="shared" si="10"/>
        <v/>
      </c>
      <c r="AG122" s="169" t="str">
        <f t="shared" si="11"/>
        <v/>
      </c>
      <c r="AQ122" s="171"/>
    </row>
    <row r="123" spans="3:43">
      <c r="C123" s="107"/>
      <c r="D123" s="107"/>
      <c r="H123" s="169" t="str">
        <f>IFERROR(IF(VLOOKUP(A123,'Overzicht inkoop'!A:E,5,0),"Nee",""),IF(ISTEXT(G123),G123,""))</f>
        <v/>
      </c>
      <c r="I123" s="170" t="str">
        <f>IFERROR(IF(VLOOKUP(A123,'Overzicht inkoop'!A:E,5,0),VLOOKUP(A123,'Overzicht inkoop'!A:E,5,0)-B123,""),"")</f>
        <v/>
      </c>
      <c r="T123" s="168"/>
      <c r="AA123" s="18"/>
      <c r="AB123" s="19"/>
      <c r="AC123" s="118"/>
      <c r="AD123" s="13"/>
      <c r="AE123" s="169" t="str">
        <f t="shared" si="9"/>
        <v/>
      </c>
      <c r="AF123" s="169" t="str">
        <f t="shared" si="10"/>
        <v/>
      </c>
      <c r="AG123" s="169" t="str">
        <f t="shared" si="11"/>
        <v/>
      </c>
      <c r="AQ123" s="171"/>
    </row>
    <row r="124" spans="3:43">
      <c r="C124" s="13"/>
      <c r="D124" s="13"/>
      <c r="H124" s="169" t="str">
        <f>IFERROR(IF(VLOOKUP(A124,'Overzicht inkoop'!A:E,5,0),"Nee",""),IF(ISTEXT(G124),G124,""))</f>
        <v/>
      </c>
      <c r="I124" s="170" t="str">
        <f>IFERROR(IF(VLOOKUP(A124,'Overzicht inkoop'!A:E,5,0),VLOOKUP(A124,'Overzicht inkoop'!A:E,5,0)-B124,""),"")</f>
        <v/>
      </c>
      <c r="T124" s="168"/>
      <c r="Y124" s="13"/>
      <c r="AA124" s="57"/>
      <c r="AB124" s="6"/>
      <c r="AC124" s="118"/>
      <c r="AD124" s="13"/>
      <c r="AE124" s="169" t="str">
        <f t="shared" si="9"/>
        <v/>
      </c>
      <c r="AF124" s="169" t="str">
        <f t="shared" si="10"/>
        <v/>
      </c>
      <c r="AG124" s="169" t="str">
        <f t="shared" si="11"/>
        <v/>
      </c>
      <c r="AQ124" s="171"/>
    </row>
    <row r="125" spans="3:43">
      <c r="C125" s="13"/>
      <c r="D125" s="13"/>
      <c r="H125" s="169" t="str">
        <f>IFERROR(IF(VLOOKUP(A125,'Overzicht inkoop'!A:E,5,0),"Nee",""),IF(ISTEXT(G125),G125,""))</f>
        <v/>
      </c>
      <c r="I125" s="170" t="str">
        <f>IFERROR(IF(VLOOKUP(A125,'Overzicht inkoop'!A:E,5,0),VLOOKUP(A125,'Overzicht inkoop'!A:E,5,0)-B125,""),"")</f>
        <v/>
      </c>
      <c r="T125" s="168"/>
      <c r="Y125" s="13"/>
      <c r="AA125"/>
      <c r="AB125" s="19"/>
      <c r="AC125" s="118"/>
      <c r="AD125" s="13"/>
      <c r="AE125" s="169" t="str">
        <f t="shared" si="9"/>
        <v/>
      </c>
      <c r="AF125" s="169" t="str">
        <f t="shared" si="10"/>
        <v/>
      </c>
      <c r="AG125" s="169" t="str">
        <f t="shared" si="11"/>
        <v/>
      </c>
      <c r="AQ125" s="171"/>
    </row>
    <row r="126" spans="3:43">
      <c r="H126" s="169" t="str">
        <f>IFERROR(IF(VLOOKUP(A126,'Overzicht inkoop'!A:E,5,0),"Nee",""),IF(ISTEXT(G126),G126,""))</f>
        <v/>
      </c>
      <c r="I126" s="170" t="str">
        <f>IFERROR(IF(VLOOKUP(A126,'Overzicht inkoop'!A:E,5,0),VLOOKUP(A126,'Overzicht inkoop'!A:E,5,0)-B126,""),"")</f>
        <v/>
      </c>
      <c r="T126" s="168"/>
      <c r="AB126" s="66"/>
      <c r="AC126" s="118"/>
      <c r="AE126" s="169" t="str">
        <f t="shared" si="9"/>
        <v/>
      </c>
      <c r="AF126" s="169" t="str">
        <f t="shared" si="10"/>
        <v/>
      </c>
      <c r="AG126" s="169" t="str">
        <f t="shared" si="11"/>
        <v/>
      </c>
      <c r="AQ126" s="171"/>
    </row>
    <row r="127" spans="3:43">
      <c r="H127" s="169" t="str">
        <f>IFERROR(IF(VLOOKUP(A127,'Overzicht inkoop'!A:E,5,0),"Nee",""),IF(ISTEXT(G127),G127,""))</f>
        <v/>
      </c>
      <c r="I127" s="170" t="str">
        <f>IFERROR(IF(VLOOKUP(A127,'Overzicht inkoop'!A:E,5,0),VLOOKUP(A127,'Overzicht inkoop'!A:E,5,0)-B127,""),"")</f>
        <v/>
      </c>
      <c r="T127" s="168"/>
      <c r="AB127" s="66"/>
      <c r="AC127" s="118"/>
      <c r="AE127" s="169" t="str">
        <f t="shared" si="9"/>
        <v/>
      </c>
      <c r="AF127" s="169" t="str">
        <f t="shared" si="10"/>
        <v/>
      </c>
      <c r="AG127" s="169" t="str">
        <f t="shared" si="11"/>
        <v/>
      </c>
      <c r="AQ127" s="171"/>
    </row>
    <row r="128" spans="3:43">
      <c r="H128" s="169" t="str">
        <f>IFERROR(IF(VLOOKUP(A128,'Overzicht inkoop'!A:E,5,0),"Nee",""),IF(ISTEXT(G128),G128,""))</f>
        <v/>
      </c>
      <c r="I128" s="170" t="str">
        <f>IFERROR(IF(VLOOKUP(A128,'Overzicht inkoop'!A:E,5,0),VLOOKUP(A128,'Overzicht inkoop'!A:E,5,0)-B128,""),"")</f>
        <v/>
      </c>
      <c r="T128" s="168"/>
      <c r="AB128" s="66"/>
      <c r="AC128" s="118"/>
      <c r="AD128" s="235"/>
      <c r="AE128" s="169" t="str">
        <f t="shared" si="9"/>
        <v/>
      </c>
      <c r="AF128" s="169" t="str">
        <f t="shared" si="10"/>
        <v/>
      </c>
      <c r="AG128" s="169" t="str">
        <f t="shared" si="11"/>
        <v/>
      </c>
      <c r="AQ128" s="171"/>
    </row>
    <row r="129" spans="3:43">
      <c r="H129" s="169" t="str">
        <f>IFERROR(IF(VLOOKUP(A129,'Overzicht inkoop'!A:E,5,0),"Nee",""),IF(ISTEXT(G129),G129,""))</f>
        <v/>
      </c>
      <c r="I129" s="170" t="str">
        <f>IFERROR(IF(VLOOKUP(A129,'Overzicht inkoop'!A:E,5,0),VLOOKUP(A129,'Overzicht inkoop'!A:E,5,0)-B129,""),"")</f>
        <v/>
      </c>
      <c r="T129" s="168"/>
      <c r="AB129" s="66"/>
      <c r="AC129" s="118"/>
      <c r="AD129" s="235"/>
      <c r="AE129" s="169" t="str">
        <f t="shared" si="9"/>
        <v/>
      </c>
      <c r="AF129" s="169" t="str">
        <f t="shared" si="10"/>
        <v/>
      </c>
      <c r="AG129" s="169" t="str">
        <f t="shared" si="11"/>
        <v/>
      </c>
      <c r="AQ129" s="171"/>
    </row>
    <row r="130" spans="3:43">
      <c r="H130" s="169" t="str">
        <f>IFERROR(IF(VLOOKUP(A130,'Overzicht inkoop'!A:E,5,0),"Nee",""),IF(ISTEXT(G130),G130,""))</f>
        <v/>
      </c>
      <c r="I130" s="170" t="str">
        <f>IFERROR(IF(VLOOKUP(A130,'Overzicht inkoop'!A:E,5,0),VLOOKUP(A130,'Overzicht inkoop'!A:E,5,0)-B130,""),"")</f>
        <v/>
      </c>
      <c r="T130" s="168"/>
      <c r="AB130" s="66"/>
      <c r="AC130" s="118"/>
      <c r="AE130" s="169" t="str">
        <f t="shared" ref="AE130:AE161" si="12">IFERROR(WEEKNUM(IF(B130,B130,"")),"")</f>
        <v/>
      </c>
      <c r="AF130" s="169" t="str">
        <f t="shared" ref="AF130:AF161" si="13">IFERROR(MONTH(IF(B130,B130,"")),"")</f>
        <v/>
      </c>
      <c r="AG130" s="169" t="str">
        <f t="shared" ref="AG130:AG161" si="14">IFERROR(YEAR(IF(B130,B130,"")),"")</f>
        <v/>
      </c>
      <c r="AQ130" s="171"/>
    </row>
    <row r="131" spans="3:43">
      <c r="H131" s="169" t="str">
        <f>IFERROR(IF(VLOOKUP(A131,'Overzicht inkoop'!A:E,5,0),"Nee",""),IF(ISTEXT(G131),G131,""))</f>
        <v/>
      </c>
      <c r="I131" s="170" t="str">
        <f>IFERROR(IF(VLOOKUP(A131,'Overzicht inkoop'!A:E,5,0),VLOOKUP(A131,'Overzicht inkoop'!A:E,5,0)-B131,""),"")</f>
        <v/>
      </c>
      <c r="T131" s="168"/>
      <c r="AB131" s="66"/>
      <c r="AC131" s="118"/>
      <c r="AE131" s="169" t="str">
        <f t="shared" si="12"/>
        <v/>
      </c>
      <c r="AF131" s="169" t="str">
        <f t="shared" si="13"/>
        <v/>
      </c>
      <c r="AG131" s="169" t="str">
        <f t="shared" si="14"/>
        <v/>
      </c>
      <c r="AQ131" s="171"/>
    </row>
    <row r="132" spans="3:43">
      <c r="H132" s="169" t="str">
        <f>IFERROR(IF(VLOOKUP(A132,'Overzicht inkoop'!A:E,5,0),"Nee",""),IF(ISTEXT(G132),G132,""))</f>
        <v/>
      </c>
      <c r="I132" s="170" t="str">
        <f>IFERROR(IF(VLOOKUP(A132,'Overzicht inkoop'!A:E,5,0),VLOOKUP(A132,'Overzicht inkoop'!A:E,5,0)-B132,""),"")</f>
        <v/>
      </c>
      <c r="T132" s="168"/>
      <c r="AB132" s="66"/>
      <c r="AC132" s="118"/>
      <c r="AE132" s="169" t="str">
        <f t="shared" si="12"/>
        <v/>
      </c>
      <c r="AF132" s="169" t="str">
        <f t="shared" si="13"/>
        <v/>
      </c>
      <c r="AG132" s="169" t="str">
        <f t="shared" si="14"/>
        <v/>
      </c>
      <c r="AQ132" s="171"/>
    </row>
    <row r="133" spans="3:43">
      <c r="H133" s="169" t="str">
        <f>IFERROR(IF(VLOOKUP(A133,'Overzicht inkoop'!A:E,5,0),"Nee",""),IF(ISTEXT(G133),G133,""))</f>
        <v/>
      </c>
      <c r="I133" s="170" t="str">
        <f>IFERROR(IF(VLOOKUP(A133,'Overzicht inkoop'!A:E,5,0),VLOOKUP(A133,'Overzicht inkoop'!A:E,5,0)-B133,""),"")</f>
        <v/>
      </c>
      <c r="T133" s="168"/>
      <c r="AB133" s="66"/>
      <c r="AC133" s="118"/>
      <c r="AE133" s="169" t="str">
        <f t="shared" si="12"/>
        <v/>
      </c>
      <c r="AF133" s="169" t="str">
        <f t="shared" si="13"/>
        <v/>
      </c>
      <c r="AG133" s="169" t="str">
        <f t="shared" si="14"/>
        <v/>
      </c>
      <c r="AQ133" s="171"/>
    </row>
    <row r="134" spans="3:43">
      <c r="H134" s="169" t="str">
        <f>IFERROR(IF(VLOOKUP(A134,'Overzicht inkoop'!A:E,5,0),"Nee",""),IF(ISTEXT(G134),G134,""))</f>
        <v/>
      </c>
      <c r="I134" s="170" t="str">
        <f>IFERROR(IF(VLOOKUP(A134,'Overzicht inkoop'!A:E,5,0),VLOOKUP(A134,'Overzicht inkoop'!A:E,5,0)-B134,""),"")</f>
        <v/>
      </c>
      <c r="T134" s="168"/>
      <c r="AB134" s="66"/>
      <c r="AC134" s="118"/>
      <c r="AE134" s="169" t="str">
        <f t="shared" si="12"/>
        <v/>
      </c>
      <c r="AF134" s="169" t="str">
        <f t="shared" si="13"/>
        <v/>
      </c>
      <c r="AG134" s="169" t="str">
        <f t="shared" si="14"/>
        <v/>
      </c>
      <c r="AQ134" s="171"/>
    </row>
    <row r="135" spans="3:43">
      <c r="H135" s="169" t="str">
        <f>IFERROR(IF(VLOOKUP(A135,'Overzicht inkoop'!A:E,5,0),"Nee",""),IF(ISTEXT(G135),G135,""))</f>
        <v/>
      </c>
      <c r="I135" s="170" t="str">
        <f>IFERROR(IF(VLOOKUP(A135,'Overzicht inkoop'!A:E,5,0),VLOOKUP(A135,'Overzicht inkoop'!A:E,5,0)-B135,""),"")</f>
        <v/>
      </c>
      <c r="T135" s="168"/>
      <c r="AB135" s="66"/>
      <c r="AC135" s="118"/>
      <c r="AE135" s="169" t="str">
        <f t="shared" si="12"/>
        <v/>
      </c>
      <c r="AF135" s="169" t="str">
        <f t="shared" si="13"/>
        <v/>
      </c>
      <c r="AG135" s="169" t="str">
        <f t="shared" si="14"/>
        <v/>
      </c>
      <c r="AQ135" s="171"/>
    </row>
    <row r="136" spans="3:43">
      <c r="H136" s="169" t="str">
        <f>IFERROR(IF(VLOOKUP(A136,'Overzicht inkoop'!A:E,5,0),"Nee",""),IF(ISTEXT(G136),G136,""))</f>
        <v/>
      </c>
      <c r="I136" s="170" t="str">
        <f>IFERROR(IF(VLOOKUP(A136,'Overzicht inkoop'!A:E,5,0),VLOOKUP(A136,'Overzicht inkoop'!A:E,5,0)-B136,""),"")</f>
        <v/>
      </c>
      <c r="T136" s="168"/>
      <c r="AB136" s="66"/>
      <c r="AC136" s="118"/>
      <c r="AE136" s="169" t="str">
        <f t="shared" si="12"/>
        <v/>
      </c>
      <c r="AF136" s="169" t="str">
        <f t="shared" si="13"/>
        <v/>
      </c>
      <c r="AG136" s="169" t="str">
        <f t="shared" si="14"/>
        <v/>
      </c>
      <c r="AQ136" s="171"/>
    </row>
    <row r="137" spans="3:43">
      <c r="H137" s="169" t="str">
        <f>IFERROR(IF(VLOOKUP(A137,'Overzicht inkoop'!A:E,5,0),"Nee",""),IF(ISTEXT(G137),G137,""))</f>
        <v/>
      </c>
      <c r="I137" s="170" t="str">
        <f>IFERROR(IF(VLOOKUP(A137,'Overzicht inkoop'!A:E,5,0),VLOOKUP(A137,'Overzicht inkoop'!A:E,5,0)-B137,""),"")</f>
        <v/>
      </c>
      <c r="T137" s="168"/>
      <c r="AB137" s="66"/>
      <c r="AC137" s="118"/>
      <c r="AE137" s="169" t="str">
        <f t="shared" si="12"/>
        <v/>
      </c>
      <c r="AF137" s="169" t="str">
        <f t="shared" si="13"/>
        <v/>
      </c>
      <c r="AG137" s="169" t="str">
        <f t="shared" si="14"/>
        <v/>
      </c>
      <c r="AQ137" s="171"/>
    </row>
    <row r="138" spans="3:43">
      <c r="H138" s="169" t="str">
        <f>IFERROR(IF(VLOOKUP(A138,'Overzicht inkoop'!A:E,5,0),"Nee",""),IF(ISTEXT(G138),G138,""))</f>
        <v/>
      </c>
      <c r="I138" s="170" t="str">
        <f>IFERROR(IF(VLOOKUP(A138,'Overzicht inkoop'!A:E,5,0),VLOOKUP(A138,'Overzicht inkoop'!A:E,5,0)-B138,""),"")</f>
        <v/>
      </c>
      <c r="T138" s="168"/>
      <c r="AB138" s="66"/>
      <c r="AC138" s="118"/>
      <c r="AE138" s="169" t="str">
        <f t="shared" si="12"/>
        <v/>
      </c>
      <c r="AF138" s="169" t="str">
        <f t="shared" si="13"/>
        <v/>
      </c>
      <c r="AG138" s="169" t="str">
        <f t="shared" si="14"/>
        <v/>
      </c>
      <c r="AQ138" s="171"/>
    </row>
    <row r="139" spans="3:43" ht="17.25" customHeight="1">
      <c r="H139" s="169" t="str">
        <f>IFERROR(IF(VLOOKUP(A139,'Overzicht inkoop'!A:E,5,0),"Nee",""),IF(ISTEXT(G139),G139,""))</f>
        <v/>
      </c>
      <c r="I139" s="170" t="str">
        <f>IFERROR(IF(VLOOKUP(A139,'Overzicht inkoop'!A:E,5,0),VLOOKUP(A139,'Overzicht inkoop'!A:E,5,0)-B139,""),"")</f>
        <v/>
      </c>
      <c r="T139" s="168"/>
      <c r="AB139" s="66"/>
      <c r="AC139" s="118"/>
      <c r="AD139" s="179"/>
      <c r="AE139" s="169" t="str">
        <f t="shared" si="12"/>
        <v/>
      </c>
      <c r="AF139" s="169" t="str">
        <f t="shared" si="13"/>
        <v/>
      </c>
      <c r="AG139" s="169" t="str">
        <f t="shared" si="14"/>
        <v/>
      </c>
      <c r="AQ139" s="171"/>
    </row>
    <row r="140" spans="3:43">
      <c r="H140" s="169" t="str">
        <f>IFERROR(IF(VLOOKUP(A140,'Overzicht inkoop'!A:E,5,0),"Nee",""),IF(ISTEXT(G140),G140,""))</f>
        <v/>
      </c>
      <c r="I140" s="170" t="str">
        <f>IFERROR(IF(VLOOKUP(A140,'Overzicht inkoop'!A:E,5,0),VLOOKUP(A140,'Overzicht inkoop'!A:E,5,0)-B140,""),"")</f>
        <v/>
      </c>
      <c r="T140" s="168"/>
      <c r="AB140" s="66"/>
      <c r="AC140" s="118"/>
      <c r="AD140" s="113"/>
      <c r="AE140" s="169" t="str">
        <f t="shared" si="12"/>
        <v/>
      </c>
      <c r="AF140" s="169" t="str">
        <f t="shared" si="13"/>
        <v/>
      </c>
      <c r="AG140" s="169" t="str">
        <f t="shared" si="14"/>
        <v/>
      </c>
      <c r="AQ140" s="171"/>
    </row>
    <row r="141" spans="3:43">
      <c r="H141" s="169" t="str">
        <f>IFERROR(IF(VLOOKUP(A141,'Overzicht inkoop'!A:E,5,0),"Nee",""),IF(ISTEXT(G141),G141,""))</f>
        <v/>
      </c>
      <c r="I141" s="170" t="str">
        <f>IFERROR(IF(VLOOKUP(A141,'Overzicht inkoop'!A:E,5,0),VLOOKUP(A141,'Overzicht inkoop'!A:E,5,0)-B141,""),"")</f>
        <v/>
      </c>
      <c r="T141" s="168"/>
      <c r="AA141" s="238"/>
      <c r="AB141" s="6"/>
      <c r="AC141" s="118"/>
      <c r="AE141" s="169" t="str">
        <f t="shared" si="12"/>
        <v/>
      </c>
      <c r="AF141" s="169" t="str">
        <f t="shared" si="13"/>
        <v/>
      </c>
      <c r="AG141" s="169" t="str">
        <f t="shared" si="14"/>
        <v/>
      </c>
      <c r="AQ141" s="171"/>
    </row>
    <row r="142" spans="3:43" ht="17.25" customHeight="1">
      <c r="H142" s="169" t="str">
        <f>IFERROR(IF(VLOOKUP(A142,'Overzicht inkoop'!A:E,5,0),"Nee",""),IF(ISTEXT(G142),G142,""))</f>
        <v/>
      </c>
      <c r="I142" s="170" t="str">
        <f>IFERROR(IF(VLOOKUP(A142,'Overzicht inkoop'!A:E,5,0),VLOOKUP(A142,'Overzicht inkoop'!A:E,5,0)-B142,""),"")</f>
        <v/>
      </c>
      <c r="T142" s="168"/>
      <c r="AA142" s="238"/>
      <c r="AB142" s="239"/>
      <c r="AC142" s="118"/>
      <c r="AE142" s="169" t="str">
        <f t="shared" si="12"/>
        <v/>
      </c>
      <c r="AF142" s="169" t="str">
        <f t="shared" si="13"/>
        <v/>
      </c>
      <c r="AG142" s="169" t="str">
        <f t="shared" si="14"/>
        <v/>
      </c>
      <c r="AQ142" s="171"/>
    </row>
    <row r="143" spans="3:43">
      <c r="H143" s="169" t="str">
        <f>IFERROR(IF(VLOOKUP(A143,'Overzicht inkoop'!A:E,5,0),"Nee",""),IF(ISTEXT(G143),G143,""))</f>
        <v/>
      </c>
      <c r="I143" s="170" t="str">
        <f>IFERROR(IF(VLOOKUP(A143,'Overzicht inkoop'!A:E,5,0),VLOOKUP(A143,'Overzicht inkoop'!A:E,5,0)-B143,""),"")</f>
        <v/>
      </c>
      <c r="T143" s="168"/>
      <c r="AA143"/>
      <c r="AB143" s="66"/>
      <c r="AC143" s="118"/>
      <c r="AE143" s="169" t="str">
        <f t="shared" si="12"/>
        <v/>
      </c>
      <c r="AF143" s="169" t="str">
        <f t="shared" si="13"/>
        <v/>
      </c>
      <c r="AG143" s="169" t="str">
        <f t="shared" si="14"/>
        <v/>
      </c>
      <c r="AQ143" s="171"/>
    </row>
    <row r="144" spans="3:43">
      <c r="C144" s="240"/>
      <c r="D144" s="64"/>
      <c r="H144" s="169" t="str">
        <f>IFERROR(IF(VLOOKUP(A144,'Overzicht inkoop'!A:E,5,0),"Nee",""),IF(ISTEXT(G144),G144,""))</f>
        <v/>
      </c>
      <c r="I144" s="170" t="str">
        <f>IFERROR(IF(VLOOKUP(A144,'Overzicht inkoop'!A:E,5,0),VLOOKUP(A144,'Overzicht inkoop'!A:E,5,0)-B144,""),"")</f>
        <v/>
      </c>
      <c r="T144" s="168"/>
      <c r="AB144" s="66"/>
      <c r="AC144" s="118"/>
      <c r="AE144" s="169" t="str">
        <f t="shared" si="12"/>
        <v/>
      </c>
      <c r="AF144" s="169" t="str">
        <f t="shared" si="13"/>
        <v/>
      </c>
      <c r="AG144" s="169" t="str">
        <f t="shared" si="14"/>
        <v/>
      </c>
      <c r="AQ144" s="171"/>
    </row>
    <row r="145" spans="3:43">
      <c r="C145" s="240"/>
      <c r="H145" s="169" t="str">
        <f>IFERROR(IF(VLOOKUP(A145,'Overzicht inkoop'!A:E,5,0),"Nee",""),IF(ISTEXT(G145),G145,""))</f>
        <v/>
      </c>
      <c r="I145" s="170" t="str">
        <f>IFERROR(IF(VLOOKUP(A145,'Overzicht inkoop'!A:E,5,0),VLOOKUP(A145,'Overzicht inkoop'!A:E,5,0)-B145,""),"")</f>
        <v/>
      </c>
      <c r="T145" s="168"/>
      <c r="AB145" s="66"/>
      <c r="AC145" s="118"/>
      <c r="AE145" s="169" t="str">
        <f t="shared" si="12"/>
        <v/>
      </c>
      <c r="AF145" s="169" t="str">
        <f t="shared" si="13"/>
        <v/>
      </c>
      <c r="AG145" s="169" t="str">
        <f t="shared" si="14"/>
        <v/>
      </c>
      <c r="AQ145" s="171"/>
    </row>
    <row r="146" spans="3:43">
      <c r="H146" s="169" t="str">
        <f>IFERROR(IF(VLOOKUP(A146,'Overzicht inkoop'!A:E,5,0),"Nee",""),IF(ISTEXT(G146),G146,""))</f>
        <v/>
      </c>
      <c r="I146" s="170" t="str">
        <f>IFERROR(IF(VLOOKUP(A146,'Overzicht inkoop'!A:E,5,0),VLOOKUP(A146,'Overzicht inkoop'!A:E,5,0)-B146,""),"")</f>
        <v/>
      </c>
      <c r="T146" s="168"/>
      <c r="AB146" s="66"/>
      <c r="AC146" s="118"/>
      <c r="AE146" s="169" t="str">
        <f t="shared" si="12"/>
        <v/>
      </c>
      <c r="AF146" s="169" t="str">
        <f t="shared" si="13"/>
        <v/>
      </c>
      <c r="AG146" s="169" t="str">
        <f t="shared" si="14"/>
        <v/>
      </c>
      <c r="AQ146" s="171"/>
    </row>
    <row r="147" spans="3:43">
      <c r="H147" s="169" t="str">
        <f>IFERROR(IF(VLOOKUP(A147,'Overzicht inkoop'!A:E,5,0),"Nee",""),IF(ISTEXT(G147),G147,""))</f>
        <v/>
      </c>
      <c r="I147" s="170" t="str">
        <f>IFERROR(IF(VLOOKUP(A147,'Overzicht inkoop'!A:E,5,0),VLOOKUP(A147,'Overzicht inkoop'!A:E,5,0)-B147,""),"")</f>
        <v/>
      </c>
      <c r="T147" s="168"/>
      <c r="AA147" s="245"/>
      <c r="AB147" s="66"/>
      <c r="AC147" s="118"/>
      <c r="AE147" s="169" t="str">
        <f t="shared" si="12"/>
        <v/>
      </c>
      <c r="AF147" s="169" t="str">
        <f t="shared" si="13"/>
        <v/>
      </c>
      <c r="AG147" s="169" t="str">
        <f t="shared" si="14"/>
        <v/>
      </c>
      <c r="AQ147" s="171"/>
    </row>
    <row r="148" spans="3:43">
      <c r="H148" s="169" t="str">
        <f>IFERROR(IF(VLOOKUP(A148,'Overzicht inkoop'!A:E,5,0),"Nee",""),IF(ISTEXT(G148),G148,""))</f>
        <v/>
      </c>
      <c r="I148" s="170" t="str">
        <f>IFERROR(IF(VLOOKUP(A148,'Overzicht inkoop'!A:E,5,0),VLOOKUP(A148,'Overzicht inkoop'!A:E,5,0)-B148,""),"")</f>
        <v/>
      </c>
      <c r="T148" s="168"/>
      <c r="AA148" s="244"/>
      <c r="AB148"/>
      <c r="AC148" s="118"/>
      <c r="AE148" s="169" t="str">
        <f t="shared" si="12"/>
        <v/>
      </c>
      <c r="AF148" s="169" t="str">
        <f t="shared" si="13"/>
        <v/>
      </c>
      <c r="AG148" s="169" t="str">
        <f t="shared" si="14"/>
        <v/>
      </c>
      <c r="AQ148" s="171"/>
    </row>
    <row r="149" spans="3:43">
      <c r="H149" s="169" t="str">
        <f>IFERROR(IF(VLOOKUP(A149,'Overzicht inkoop'!A:E,5,0),"Nee",""),IF(ISTEXT(G149),G149,""))</f>
        <v/>
      </c>
      <c r="I149" s="170" t="str">
        <f>IFERROR(IF(VLOOKUP(A149,'Overzicht inkoop'!A:E,5,0),VLOOKUP(A149,'Overzicht inkoop'!A:E,5,0)-B149,""),"")</f>
        <v/>
      </c>
      <c r="T149" s="168"/>
      <c r="AB149" s="66"/>
      <c r="AC149" s="118"/>
      <c r="AE149" s="169" t="str">
        <f t="shared" si="12"/>
        <v/>
      </c>
      <c r="AF149" s="169" t="str">
        <f t="shared" si="13"/>
        <v/>
      </c>
      <c r="AG149" s="169" t="str">
        <f t="shared" si="14"/>
        <v/>
      </c>
      <c r="AQ149" s="171"/>
    </row>
    <row r="150" spans="3:43">
      <c r="H150" s="169" t="str">
        <f>IFERROR(IF(VLOOKUP(A150,'Overzicht inkoop'!A:E,5,0),"Nee",""),IF(ISTEXT(G150),G150,""))</f>
        <v/>
      </c>
      <c r="I150" s="170" t="str">
        <f>IFERROR(IF(VLOOKUP(A150,'Overzicht inkoop'!A:E,5,0),VLOOKUP(A150,'Overzicht inkoop'!A:E,5,0)-B150,""),"")</f>
        <v/>
      </c>
      <c r="T150" s="168"/>
      <c r="AB150" s="66"/>
      <c r="AC150" s="118"/>
      <c r="AE150" s="169" t="str">
        <f t="shared" si="12"/>
        <v/>
      </c>
      <c r="AF150" s="169" t="str">
        <f t="shared" si="13"/>
        <v/>
      </c>
      <c r="AG150" s="169" t="str">
        <f t="shared" si="14"/>
        <v/>
      </c>
      <c r="AQ150" s="171"/>
    </row>
    <row r="151" spans="3:43">
      <c r="H151" s="169" t="str">
        <f>IFERROR(IF(VLOOKUP(A151,'Overzicht inkoop'!A:E,5,0),"Nee",""),IF(ISTEXT(G151),G151,""))</f>
        <v/>
      </c>
      <c r="I151" s="170" t="str">
        <f>IFERROR(IF(VLOOKUP(A151,'Overzicht inkoop'!A:E,5,0),VLOOKUP(A151,'Overzicht inkoop'!A:E,5,0)-B151,""),"")</f>
        <v/>
      </c>
      <c r="T151" s="168"/>
      <c r="AB151" s="66"/>
      <c r="AC151" s="118"/>
      <c r="AE151" s="169" t="str">
        <f t="shared" si="12"/>
        <v/>
      </c>
      <c r="AF151" s="169" t="str">
        <f t="shared" si="13"/>
        <v/>
      </c>
      <c r="AG151" s="169" t="str">
        <f t="shared" si="14"/>
        <v/>
      </c>
      <c r="AQ151" s="171"/>
    </row>
    <row r="152" spans="3:43">
      <c r="H152" s="169" t="str">
        <f>IFERROR(IF(VLOOKUP(A152,'Overzicht inkoop'!A:E,5,0),"Nee",""),IF(ISTEXT(G152),G152,""))</f>
        <v/>
      </c>
      <c r="I152" s="170" t="str">
        <f>IFERROR(IF(VLOOKUP(A152,'Overzicht inkoop'!A:E,5,0),VLOOKUP(A152,'Overzicht inkoop'!A:E,5,0)-B152,""),"")</f>
        <v/>
      </c>
      <c r="T152" s="168"/>
      <c r="AB152" s="66"/>
      <c r="AC152" s="118"/>
      <c r="AE152" s="169" t="str">
        <f t="shared" si="12"/>
        <v/>
      </c>
      <c r="AF152" s="169" t="str">
        <f t="shared" si="13"/>
        <v/>
      </c>
      <c r="AG152" s="169" t="str">
        <f t="shared" si="14"/>
        <v/>
      </c>
      <c r="AQ152" s="171"/>
    </row>
    <row r="153" spans="3:43">
      <c r="H153" s="169" t="str">
        <f>IFERROR(IF(VLOOKUP(A153,'Overzicht inkoop'!A:E,5,0),"Nee",""),IF(ISTEXT(G153),G153,""))</f>
        <v/>
      </c>
      <c r="I153" s="170" t="str">
        <f>IFERROR(IF(VLOOKUP(A153,'Overzicht inkoop'!A:E,5,0),VLOOKUP(A153,'Overzicht inkoop'!A:E,5,0)-B153,""),"")</f>
        <v/>
      </c>
      <c r="T153" s="168"/>
      <c r="AB153" s="66"/>
      <c r="AC153" s="118"/>
      <c r="AE153" s="169" t="str">
        <f t="shared" si="12"/>
        <v/>
      </c>
      <c r="AF153" s="169" t="str">
        <f t="shared" si="13"/>
        <v/>
      </c>
      <c r="AG153" s="169" t="str">
        <f t="shared" si="14"/>
        <v/>
      </c>
      <c r="AQ153" s="171"/>
    </row>
    <row r="154" spans="3:43">
      <c r="C154" s="243"/>
      <c r="H154" s="169" t="str">
        <f>IFERROR(IF(VLOOKUP(A154,'Overzicht inkoop'!A:E,5,0),"Nee",""),IF(ISTEXT(G154),G154,""))</f>
        <v/>
      </c>
      <c r="I154" s="170" t="str">
        <f>IFERROR(IF(VLOOKUP(A154,'Overzicht inkoop'!A:E,5,0),VLOOKUP(A154,'Overzicht inkoop'!A:E,5,0)-B154,""),"")</f>
        <v/>
      </c>
      <c r="T154" s="168"/>
      <c r="AB154" s="66"/>
      <c r="AC154" s="118"/>
      <c r="AE154" s="169" t="str">
        <f t="shared" si="12"/>
        <v/>
      </c>
      <c r="AF154" s="169" t="str">
        <f t="shared" si="13"/>
        <v/>
      </c>
      <c r="AG154" s="169" t="str">
        <f t="shared" si="14"/>
        <v/>
      </c>
      <c r="AQ154" s="171"/>
    </row>
    <row r="155" spans="3:43" ht="15" customHeight="1">
      <c r="H155" s="169" t="str">
        <f>IFERROR(IF(VLOOKUP(A155,'Overzicht inkoop'!A:E,5,0),"Nee",""),IF(ISTEXT(G155),G155,""))</f>
        <v/>
      </c>
      <c r="I155" s="170" t="str">
        <f>IFERROR(IF(VLOOKUP(A155,'Overzicht inkoop'!A:E,5,0),VLOOKUP(A155,'Overzicht inkoop'!A:E,5,0)-B155,""),"")</f>
        <v/>
      </c>
      <c r="T155" s="168"/>
      <c r="AB155" s="66"/>
      <c r="AC155" s="118"/>
      <c r="AD155" s="179"/>
      <c r="AE155" s="169" t="str">
        <f t="shared" si="12"/>
        <v/>
      </c>
      <c r="AF155" s="169" t="str">
        <f t="shared" si="13"/>
        <v/>
      </c>
      <c r="AG155" s="169" t="str">
        <f t="shared" si="14"/>
        <v/>
      </c>
      <c r="AQ155" s="171"/>
    </row>
    <row r="156" spans="3:43" ht="14.25" customHeight="1">
      <c r="H156" s="169" t="str">
        <f>IFERROR(IF(VLOOKUP(A156,'Overzicht inkoop'!A:E,5,0),"Nee",""),IF(ISTEXT(G156),G156,""))</f>
        <v/>
      </c>
      <c r="I156" s="170" t="str">
        <f>IFERROR(IF(VLOOKUP(A156,'Overzicht inkoop'!A:E,5,0),VLOOKUP(A156,'Overzicht inkoop'!A:E,5,0)-B156,""),"")</f>
        <v/>
      </c>
      <c r="T156" s="168"/>
      <c r="AA156" s="243"/>
      <c r="AB156" s="66"/>
      <c r="AC156" s="118"/>
      <c r="AE156" s="169" t="str">
        <f t="shared" si="12"/>
        <v/>
      </c>
      <c r="AF156" s="169" t="str">
        <f t="shared" si="13"/>
        <v/>
      </c>
      <c r="AG156" s="169" t="str">
        <f t="shared" si="14"/>
        <v/>
      </c>
      <c r="AQ156" s="171"/>
    </row>
    <row r="157" spans="3:43">
      <c r="H157" s="169" t="str">
        <f>IFERROR(IF(VLOOKUP(A157,'Overzicht inkoop'!A:E,5,0),"Nee",""),IF(ISTEXT(G157),G157,""))</f>
        <v/>
      </c>
      <c r="I157" s="170" t="str">
        <f>IFERROR(IF(VLOOKUP(A157,'Overzicht inkoop'!A:E,5,0),VLOOKUP(A157,'Overzicht inkoop'!A:E,5,0)-B157,""),"")</f>
        <v/>
      </c>
      <c r="T157" s="168"/>
      <c r="AB157" s="66"/>
      <c r="AC157" s="118"/>
      <c r="AE157" s="169" t="str">
        <f t="shared" si="12"/>
        <v/>
      </c>
      <c r="AF157" s="169" t="str">
        <f t="shared" si="13"/>
        <v/>
      </c>
      <c r="AG157" s="169" t="str">
        <f t="shared" si="14"/>
        <v/>
      </c>
      <c r="AQ157" s="171"/>
    </row>
    <row r="158" spans="3:43">
      <c r="H158" s="169" t="str">
        <f>IFERROR(IF(VLOOKUP(A158,'Overzicht inkoop'!A:E,5,0),"Nee",""),IF(ISTEXT(G158),G158,""))</f>
        <v/>
      </c>
      <c r="I158" s="170" t="str">
        <f>IFERROR(IF(VLOOKUP(A158,'Overzicht inkoop'!A:E,5,0),VLOOKUP(A158,'Overzicht inkoop'!A:E,5,0)-B158,""),"")</f>
        <v/>
      </c>
      <c r="T158" s="168"/>
      <c r="AB158" s="66"/>
      <c r="AC158" s="118"/>
      <c r="AE158" s="169" t="str">
        <f t="shared" si="12"/>
        <v/>
      </c>
      <c r="AF158" s="169" t="str">
        <f t="shared" si="13"/>
        <v/>
      </c>
      <c r="AG158" s="169" t="str">
        <f t="shared" si="14"/>
        <v/>
      </c>
      <c r="AQ158" s="171"/>
    </row>
    <row r="159" spans="3:43">
      <c r="H159" s="169" t="str">
        <f>IFERROR(IF(VLOOKUP(A159,'Overzicht inkoop'!A:E,5,0),"Nee",""),IF(ISTEXT(G159),G159,""))</f>
        <v/>
      </c>
      <c r="I159" s="170" t="str">
        <f>IFERROR(IF(VLOOKUP(A159,'Overzicht inkoop'!A:E,5,0),VLOOKUP(A159,'Overzicht inkoop'!A:E,5,0)-B159,""),"")</f>
        <v/>
      </c>
      <c r="T159" s="168"/>
      <c r="AB159" s="66"/>
      <c r="AC159" s="118"/>
      <c r="AE159" s="169" t="str">
        <f t="shared" si="12"/>
        <v/>
      </c>
      <c r="AF159" s="169" t="str">
        <f t="shared" si="13"/>
        <v/>
      </c>
      <c r="AG159" s="169" t="str">
        <f t="shared" si="14"/>
        <v/>
      </c>
      <c r="AQ159" s="171"/>
    </row>
    <row r="160" spans="3:43">
      <c r="H160" s="169" t="str">
        <f>IFERROR(IF(VLOOKUP(A160,'Overzicht inkoop'!A:E,5,0),"Nee",""),IF(ISTEXT(G160),G160,""))</f>
        <v/>
      </c>
      <c r="I160" s="170" t="str">
        <f>IFERROR(IF(VLOOKUP(A160,'Overzicht inkoop'!A:E,5,0),VLOOKUP(A160,'Overzicht inkoop'!A:E,5,0)-B160,""),"")</f>
        <v/>
      </c>
      <c r="T160" s="168"/>
      <c r="AA160"/>
      <c r="AB160" s="66"/>
      <c r="AC160" s="118"/>
      <c r="AE160" s="169" t="str">
        <f t="shared" si="12"/>
        <v/>
      </c>
      <c r="AF160" s="169" t="str">
        <f t="shared" si="13"/>
        <v/>
      </c>
      <c r="AG160" s="169" t="str">
        <f t="shared" si="14"/>
        <v/>
      </c>
      <c r="AQ160" s="171"/>
    </row>
    <row r="161" spans="8:43" ht="15" customHeight="1">
      <c r="H161" s="169" t="str">
        <f>IFERROR(IF(VLOOKUP(A161,'Overzicht inkoop'!A:E,5,0),"Nee",""),IF(ISTEXT(G161),G161,""))</f>
        <v/>
      </c>
      <c r="I161" s="170" t="str">
        <f>IFERROR(IF(VLOOKUP(A161,'Overzicht inkoop'!A:E,5,0),VLOOKUP(A161,'Overzicht inkoop'!A:E,5,0)-B161,""),"")</f>
        <v/>
      </c>
      <c r="T161" s="168"/>
      <c r="Y161" s="243"/>
      <c r="AA161" s="246"/>
      <c r="AB161" s="66"/>
      <c r="AC161" s="118"/>
      <c r="AE161" s="169" t="str">
        <f t="shared" si="12"/>
        <v/>
      </c>
      <c r="AF161" s="169" t="str">
        <f t="shared" si="13"/>
        <v/>
      </c>
      <c r="AG161" s="169" t="str">
        <f t="shared" si="14"/>
        <v/>
      </c>
      <c r="AQ161" s="171"/>
    </row>
    <row r="162" spans="8:43">
      <c r="H162" s="169" t="str">
        <f>IFERROR(IF(VLOOKUP(A162,'Overzicht inkoop'!A:E,5,0),"Nee",""),IF(ISTEXT(G162),G162,""))</f>
        <v/>
      </c>
      <c r="I162" s="170" t="str">
        <f>IFERROR(IF(VLOOKUP(A162,'Overzicht inkoop'!A:E,5,0),VLOOKUP(A162,'Overzicht inkoop'!A:E,5,0)-B162,""),"")</f>
        <v/>
      </c>
      <c r="T162" s="168"/>
      <c r="AB162" s="66"/>
      <c r="AC162" s="118"/>
      <c r="AE162" s="169" t="str">
        <f t="shared" ref="AE162:AE194" si="15">IFERROR(WEEKNUM(IF(B162,B162,"")),"")</f>
        <v/>
      </c>
      <c r="AF162" s="169" t="str">
        <f t="shared" ref="AF162:AF194" si="16">IFERROR(MONTH(IF(B162,B162,"")),"")</f>
        <v/>
      </c>
      <c r="AG162" s="169" t="str">
        <f t="shared" ref="AG162:AG194" si="17">IFERROR(YEAR(IF(B162,B162,"")),"")</f>
        <v/>
      </c>
      <c r="AQ162" s="171"/>
    </row>
    <row r="163" spans="8:43">
      <c r="H163" s="169" t="str">
        <f>IFERROR(IF(VLOOKUP(A163,'Overzicht inkoop'!A:E,5,0),"Nee",""),IF(ISTEXT(G163),G163,""))</f>
        <v/>
      </c>
      <c r="I163" s="170" t="str">
        <f>IFERROR(IF(VLOOKUP(A163,'Overzicht inkoop'!A:E,5,0),VLOOKUP(A163,'Overzicht inkoop'!A:E,5,0)-B163,""),"")</f>
        <v/>
      </c>
      <c r="T163" s="168"/>
      <c r="AB163" s="66"/>
      <c r="AC163" s="118"/>
      <c r="AE163" s="169" t="str">
        <f t="shared" si="15"/>
        <v/>
      </c>
      <c r="AF163" s="169" t="str">
        <f t="shared" si="16"/>
        <v/>
      </c>
      <c r="AG163" s="169" t="str">
        <f t="shared" si="17"/>
        <v/>
      </c>
      <c r="AQ163" s="171"/>
    </row>
    <row r="164" spans="8:43">
      <c r="H164" s="169" t="str">
        <f>IFERROR(IF(VLOOKUP(A164,'Overzicht inkoop'!A:E,5,0),"Nee",""),IF(ISTEXT(G164),G164,""))</f>
        <v/>
      </c>
      <c r="I164" s="170" t="str">
        <f>IFERROR(IF(VLOOKUP(A164,'Overzicht inkoop'!A:E,5,0),VLOOKUP(A164,'Overzicht inkoop'!A:E,5,0)-B164,""),"")</f>
        <v/>
      </c>
      <c r="T164" s="168"/>
      <c r="Z164" s="13"/>
      <c r="AA164" s="18"/>
      <c r="AB164" s="19"/>
      <c r="AC164" s="118"/>
      <c r="AD164" s="13"/>
      <c r="AE164" s="169" t="str">
        <f t="shared" si="15"/>
        <v/>
      </c>
      <c r="AF164" s="169" t="str">
        <f t="shared" si="16"/>
        <v/>
      </c>
      <c r="AG164" s="169" t="str">
        <f t="shared" si="17"/>
        <v/>
      </c>
      <c r="AQ164" s="171"/>
    </row>
    <row r="165" spans="8:43">
      <c r="H165" s="169" t="str">
        <f>IFERROR(IF(VLOOKUP(A165,'Overzicht inkoop'!A:E,5,0),"Nee",""),IF(ISTEXT(G165),G165,""))</f>
        <v/>
      </c>
      <c r="I165" s="170" t="str">
        <f>IFERROR(IF(VLOOKUP(A165,'Overzicht inkoop'!A:E,5,0),VLOOKUP(A165,'Overzicht inkoop'!A:E,5,0)-B165,""),"")</f>
        <v/>
      </c>
      <c r="T165" s="168"/>
      <c r="AB165" s="66"/>
      <c r="AC165" s="118"/>
      <c r="AE165" s="169" t="str">
        <f t="shared" si="15"/>
        <v/>
      </c>
      <c r="AF165" s="169" t="str">
        <f t="shared" si="16"/>
        <v/>
      </c>
      <c r="AG165" s="169" t="str">
        <f t="shared" si="17"/>
        <v/>
      </c>
      <c r="AQ165" s="171"/>
    </row>
    <row r="166" spans="8:43">
      <c r="H166" s="169" t="str">
        <f>IFERROR(IF(VLOOKUP(A166,'Overzicht inkoop'!A:E,5,0),"Nee",""),IF(ISTEXT(G166),G166,""))</f>
        <v/>
      </c>
      <c r="I166" s="170" t="str">
        <f>IFERROR(IF(VLOOKUP(A166,'Overzicht inkoop'!A:E,5,0),VLOOKUP(A166,'Overzicht inkoop'!A:E,5,0)-B166,""),"")</f>
        <v/>
      </c>
      <c r="T166" s="168"/>
      <c r="AB166" s="66"/>
      <c r="AC166" s="118"/>
      <c r="AE166" s="169" t="str">
        <f t="shared" si="15"/>
        <v/>
      </c>
      <c r="AF166" s="169" t="str">
        <f t="shared" si="16"/>
        <v/>
      </c>
      <c r="AG166" s="169" t="str">
        <f t="shared" si="17"/>
        <v/>
      </c>
      <c r="AQ166" s="171"/>
    </row>
    <row r="167" spans="8:43">
      <c r="H167" s="169" t="str">
        <f>IFERROR(IF(VLOOKUP(A167,'Overzicht inkoop'!A:E,5,0),"Nee",""),IF(ISTEXT(G167),G167,""))</f>
        <v/>
      </c>
      <c r="I167" s="170" t="str">
        <f>IFERROR(IF(VLOOKUP(A167,'Overzicht inkoop'!A:E,5,0),VLOOKUP(A167,'Overzicht inkoop'!A:E,5,0)-B167,""),"")</f>
        <v/>
      </c>
      <c r="T167" s="168"/>
      <c r="AB167" s="66"/>
      <c r="AC167" s="118"/>
      <c r="AE167" s="169" t="str">
        <f t="shared" si="15"/>
        <v/>
      </c>
      <c r="AF167" s="169" t="str">
        <f t="shared" si="16"/>
        <v/>
      </c>
      <c r="AG167" s="169" t="str">
        <f t="shared" si="17"/>
        <v/>
      </c>
      <c r="AQ167" s="171"/>
    </row>
    <row r="168" spans="8:43" ht="15" customHeight="1">
      <c r="H168" s="169" t="str">
        <f>IFERROR(IF(VLOOKUP(A168,'Overzicht inkoop'!A:E,5,0),"Nee",""),IF(ISTEXT(G168),G168,""))</f>
        <v/>
      </c>
      <c r="I168" s="170" t="str">
        <f>IFERROR(IF(VLOOKUP(A168,'Overzicht inkoop'!A:E,5,0),VLOOKUP(A168,'Overzicht inkoop'!A:E,5,0)-B168,""),"")</f>
        <v/>
      </c>
      <c r="T168" s="168"/>
      <c r="AB168" s="66"/>
      <c r="AC168" s="118"/>
      <c r="AD168" s="179"/>
      <c r="AE168" s="169" t="str">
        <f t="shared" si="15"/>
        <v/>
      </c>
      <c r="AF168" s="169" t="str">
        <f t="shared" si="16"/>
        <v/>
      </c>
      <c r="AG168" s="169" t="str">
        <f t="shared" si="17"/>
        <v/>
      </c>
      <c r="AQ168" s="171"/>
    </row>
    <row r="169" spans="8:43">
      <c r="H169" s="169" t="str">
        <f>IFERROR(IF(VLOOKUP(A169,'Overzicht inkoop'!A:E,5,0),"Nee",""),IF(ISTEXT(G169),G169,""))</f>
        <v/>
      </c>
      <c r="I169" s="170" t="str">
        <f>IFERROR(IF(VLOOKUP(A169,'Overzicht inkoop'!A:E,5,0),VLOOKUP(A169,'Overzicht inkoop'!A:E,5,0)-B169,""),"")</f>
        <v/>
      </c>
      <c r="T169" s="168"/>
      <c r="AB169" s="66"/>
      <c r="AC169" s="118"/>
      <c r="AE169" s="169" t="str">
        <f t="shared" si="15"/>
        <v/>
      </c>
      <c r="AF169" s="169" t="str">
        <f t="shared" si="16"/>
        <v/>
      </c>
      <c r="AG169" s="169" t="str">
        <f t="shared" si="17"/>
        <v/>
      </c>
      <c r="AQ169" s="171"/>
    </row>
    <row r="170" spans="8:43">
      <c r="H170" s="169" t="str">
        <f>IFERROR(IF(VLOOKUP(A170,'Overzicht inkoop'!A:E,5,0),"Nee",""),IF(ISTEXT(G170),G170,""))</f>
        <v/>
      </c>
      <c r="I170" s="170" t="str">
        <f>IFERROR(IF(VLOOKUP(A170,'Overzicht inkoop'!A:E,5,0),VLOOKUP(A170,'Overzicht inkoop'!A:E,5,0)-B170,""),"")</f>
        <v/>
      </c>
      <c r="T170" s="168"/>
      <c r="AB170" s="66"/>
      <c r="AC170" s="118"/>
      <c r="AE170" s="169" t="str">
        <f t="shared" si="15"/>
        <v/>
      </c>
      <c r="AF170" s="169" t="str">
        <f t="shared" si="16"/>
        <v/>
      </c>
      <c r="AG170" s="169" t="str">
        <f t="shared" si="17"/>
        <v/>
      </c>
      <c r="AQ170" s="171"/>
    </row>
    <row r="171" spans="8:43">
      <c r="H171" s="169" t="str">
        <f>IFERROR(IF(VLOOKUP(A171,'Overzicht inkoop'!A:E,5,0),"Nee",""),IF(ISTEXT(G171),G171,""))</f>
        <v/>
      </c>
      <c r="I171" s="170" t="str">
        <f>IFERROR(IF(VLOOKUP(A171,'Overzicht inkoop'!A:E,5,0),VLOOKUP(A171,'Overzicht inkoop'!A:E,5,0)-B171,""),"")</f>
        <v/>
      </c>
      <c r="T171" s="168"/>
      <c r="AB171" s="66"/>
      <c r="AC171" s="118"/>
      <c r="AE171" s="169" t="str">
        <f t="shared" si="15"/>
        <v/>
      </c>
      <c r="AF171" s="169" t="str">
        <f t="shared" si="16"/>
        <v/>
      </c>
      <c r="AG171" s="169" t="str">
        <f t="shared" si="17"/>
        <v/>
      </c>
      <c r="AQ171" s="171"/>
    </row>
    <row r="172" spans="8:43">
      <c r="H172" s="169" t="str">
        <f>IFERROR(IF(VLOOKUP(A172,'Overzicht inkoop'!A:E,5,0),"Nee",""),IF(ISTEXT(G172),G172,""))</f>
        <v/>
      </c>
      <c r="I172" s="170" t="str">
        <f>IFERROR(IF(VLOOKUP(A172,'Overzicht inkoop'!A:E,5,0),VLOOKUP(A172,'Overzicht inkoop'!A:E,5,0)-B172,""),"")</f>
        <v/>
      </c>
      <c r="T172" s="168"/>
      <c r="AB172" s="66"/>
      <c r="AC172" s="118"/>
      <c r="AE172" s="169" t="str">
        <f t="shared" si="15"/>
        <v/>
      </c>
      <c r="AF172" s="169" t="str">
        <f t="shared" si="16"/>
        <v/>
      </c>
      <c r="AG172" s="169" t="str">
        <f t="shared" si="17"/>
        <v/>
      </c>
      <c r="AQ172" s="171"/>
    </row>
    <row r="173" spans="8:43">
      <c r="H173" s="169" t="str">
        <f>IFERROR(IF(VLOOKUP(A173,'Overzicht inkoop'!A:E,5,0),"Nee",""),IF(ISTEXT(G173),G173,""))</f>
        <v/>
      </c>
      <c r="I173" s="170" t="str">
        <f>IFERROR(IF(VLOOKUP(A173,'Overzicht inkoop'!A:E,5,0),VLOOKUP(A173,'Overzicht inkoop'!A:E,5,0)-B173,""),"")</f>
        <v/>
      </c>
      <c r="T173" s="168"/>
      <c r="AB173" s="66"/>
      <c r="AC173" s="118"/>
      <c r="AE173" s="169" t="str">
        <f t="shared" si="15"/>
        <v/>
      </c>
      <c r="AF173" s="169" t="str">
        <f t="shared" si="16"/>
        <v/>
      </c>
      <c r="AG173" s="169" t="str">
        <f t="shared" si="17"/>
        <v/>
      </c>
      <c r="AQ173" s="171"/>
    </row>
    <row r="174" spans="8:43">
      <c r="H174" s="169" t="str">
        <f>IFERROR(IF(VLOOKUP(A174,'Overzicht inkoop'!A:E,5,0),"Nee",""),IF(ISTEXT(G174),G174,""))</f>
        <v/>
      </c>
      <c r="I174" s="170" t="str">
        <f>IFERROR(IF(VLOOKUP(A174,'Overzicht inkoop'!A:E,5,0),VLOOKUP(A174,'Overzicht inkoop'!A:E,5,0)-B174,""),"")</f>
        <v/>
      </c>
      <c r="T174" s="168"/>
      <c r="AB174" s="66"/>
      <c r="AC174" s="118"/>
      <c r="AE174" s="169" t="str">
        <f t="shared" si="15"/>
        <v/>
      </c>
      <c r="AF174" s="169" t="str">
        <f t="shared" si="16"/>
        <v/>
      </c>
      <c r="AG174" s="169" t="str">
        <f t="shared" si="17"/>
        <v/>
      </c>
      <c r="AQ174" s="171"/>
    </row>
    <row r="175" spans="8:43">
      <c r="H175" s="169" t="str">
        <f>IFERROR(IF(VLOOKUP(A175,'Overzicht inkoop'!A:E,5,0),"Nee",""),IF(ISTEXT(G175),G175,""))</f>
        <v/>
      </c>
      <c r="I175" s="170" t="str">
        <f>IFERROR(IF(VLOOKUP(A175,'Overzicht inkoop'!A:E,5,0),VLOOKUP(A175,'Overzicht inkoop'!A:E,5,0)-B175,""),"")</f>
        <v/>
      </c>
      <c r="T175" s="168"/>
      <c r="AB175" s="66"/>
      <c r="AC175" s="118"/>
      <c r="AE175" s="169" t="str">
        <f t="shared" si="15"/>
        <v/>
      </c>
      <c r="AF175" s="169" t="str">
        <f t="shared" si="16"/>
        <v/>
      </c>
      <c r="AG175" s="169" t="str">
        <f t="shared" si="17"/>
        <v/>
      </c>
      <c r="AQ175" s="171"/>
    </row>
    <row r="176" spans="8:43">
      <c r="H176" s="169" t="str">
        <f>IFERROR(IF(VLOOKUP(A176,'Overzicht inkoop'!A:E,5,0),"Nee",""),IF(ISTEXT(G176),G176,""))</f>
        <v/>
      </c>
      <c r="I176" s="170" t="str">
        <f>IFERROR(IF(VLOOKUP(A176,'Overzicht inkoop'!A:E,5,0),VLOOKUP(A176,'Overzicht inkoop'!A:E,5,0)-B176,""),"")</f>
        <v/>
      </c>
      <c r="T176" s="168"/>
      <c r="AB176" s="66"/>
      <c r="AC176" s="118"/>
      <c r="AE176" s="169" t="str">
        <f t="shared" si="15"/>
        <v/>
      </c>
      <c r="AF176" s="169" t="str">
        <f t="shared" si="16"/>
        <v/>
      </c>
      <c r="AG176" s="169" t="str">
        <f t="shared" si="17"/>
        <v/>
      </c>
      <c r="AQ176" s="171"/>
    </row>
    <row r="177" spans="8:43">
      <c r="H177" s="169" t="str">
        <f>IFERROR(IF(VLOOKUP(A177,'Overzicht inkoop'!A:E,5,0),"Nee",""),IF(ISTEXT(G177),G177,""))</f>
        <v/>
      </c>
      <c r="I177" s="170" t="str">
        <f>IFERROR(IF(VLOOKUP(A177,'Overzicht inkoop'!A:E,5,0),VLOOKUP(A177,'Overzicht inkoop'!A:E,5,0)-B177,""),"")</f>
        <v/>
      </c>
      <c r="T177" s="168"/>
      <c r="AB177" s="66"/>
      <c r="AC177" s="118"/>
      <c r="AE177" s="169" t="str">
        <f t="shared" si="15"/>
        <v/>
      </c>
      <c r="AF177" s="169" t="str">
        <f t="shared" si="16"/>
        <v/>
      </c>
      <c r="AG177" s="169" t="str">
        <f t="shared" si="17"/>
        <v/>
      </c>
      <c r="AQ177" s="171"/>
    </row>
    <row r="178" spans="8:43">
      <c r="H178" s="169" t="str">
        <f>IFERROR(IF(VLOOKUP(A178,'Overzicht inkoop'!A:E,5,0),"Nee",""),IF(ISTEXT(G178),G178,""))</f>
        <v/>
      </c>
      <c r="I178" s="170" t="str">
        <f>IFERROR(IF(VLOOKUP(A178,'Overzicht inkoop'!A:E,5,0),VLOOKUP(A178,'Overzicht inkoop'!A:E,5,0)-B178,""),"")</f>
        <v/>
      </c>
      <c r="T178" s="168"/>
      <c r="AB178" s="66"/>
      <c r="AC178" s="118"/>
      <c r="AE178" s="169" t="str">
        <f t="shared" si="15"/>
        <v/>
      </c>
      <c r="AF178" s="169" t="str">
        <f t="shared" si="16"/>
        <v/>
      </c>
      <c r="AG178" s="169" t="str">
        <f t="shared" si="17"/>
        <v/>
      </c>
      <c r="AQ178" s="171"/>
    </row>
    <row r="179" spans="8:43">
      <c r="H179" s="169" t="str">
        <f>IFERROR(IF(VLOOKUP(A179,'Overzicht inkoop'!A:E,5,0),"Nee",""),IF(ISTEXT(G179),G179,""))</f>
        <v/>
      </c>
      <c r="I179" s="170" t="str">
        <f>IFERROR(IF(VLOOKUP(A179,'Overzicht inkoop'!A:E,5,0),VLOOKUP(A179,'Overzicht inkoop'!A:E,5,0)-B179,""),"")</f>
        <v/>
      </c>
      <c r="T179" s="168"/>
      <c r="AA179" s="238"/>
      <c r="AB179" s="6"/>
      <c r="AC179" s="118"/>
      <c r="AE179" s="169" t="str">
        <f t="shared" si="15"/>
        <v/>
      </c>
      <c r="AF179" s="169" t="str">
        <f t="shared" si="16"/>
        <v/>
      </c>
      <c r="AG179" s="169" t="str">
        <f t="shared" si="17"/>
        <v/>
      </c>
      <c r="AQ179" s="171"/>
    </row>
    <row r="180" spans="8:43">
      <c r="H180" s="169" t="str">
        <f>IFERROR(IF(VLOOKUP(A180,'Overzicht inkoop'!A:E,5,0),"Nee",""),IF(ISTEXT(G180),G180,""))</f>
        <v/>
      </c>
      <c r="I180" s="170" t="str">
        <f>IFERROR(IF(VLOOKUP(A180,'Overzicht inkoop'!A:E,5,0),VLOOKUP(A180,'Overzicht inkoop'!A:E,5,0)-B180,""),"")</f>
        <v/>
      </c>
      <c r="T180" s="168"/>
      <c r="AB180" s="6"/>
      <c r="AC180" s="118"/>
      <c r="AE180" s="169" t="str">
        <f t="shared" si="15"/>
        <v/>
      </c>
      <c r="AF180" s="169" t="str">
        <f t="shared" si="16"/>
        <v/>
      </c>
      <c r="AG180" s="169" t="str">
        <f t="shared" si="17"/>
        <v/>
      </c>
      <c r="AQ180" s="171"/>
    </row>
    <row r="181" spans="8:43">
      <c r="H181" s="169" t="str">
        <f>IFERROR(IF(VLOOKUP(A181,'Overzicht inkoop'!A:E,5,0),"Nee",""),IF(ISTEXT(G181),G181,""))</f>
        <v/>
      </c>
      <c r="I181" s="170" t="str">
        <f>IFERROR(IF(VLOOKUP(A181,'Overzicht inkoop'!A:E,5,0),VLOOKUP(A181,'Overzicht inkoop'!A:E,5,0)-B181,""),"")</f>
        <v/>
      </c>
      <c r="T181" s="168"/>
      <c r="AB181" s="66"/>
      <c r="AC181" s="118"/>
      <c r="AE181" s="169" t="str">
        <f t="shared" si="15"/>
        <v/>
      </c>
      <c r="AF181" s="169" t="str">
        <f t="shared" si="16"/>
        <v/>
      </c>
      <c r="AG181" s="169" t="str">
        <f t="shared" si="17"/>
        <v/>
      </c>
      <c r="AQ181" s="171"/>
    </row>
    <row r="182" spans="8:43">
      <c r="H182" s="169" t="str">
        <f>IFERROR(IF(VLOOKUP(A182,'Overzicht inkoop'!A:E,5,0),"Nee",""),IF(ISTEXT(G182),G182,""))</f>
        <v/>
      </c>
      <c r="I182" s="170" t="str">
        <f>IFERROR(IF(VLOOKUP(A182,'Overzicht inkoop'!A:E,5,0),VLOOKUP(A182,'Overzicht inkoop'!A:E,5,0)-B182,""),"")</f>
        <v/>
      </c>
      <c r="T182" s="168"/>
      <c r="AB182" s="66"/>
      <c r="AC182" s="118"/>
      <c r="AE182" s="169" t="str">
        <f t="shared" si="15"/>
        <v/>
      </c>
      <c r="AF182" s="169" t="str">
        <f t="shared" si="16"/>
        <v/>
      </c>
      <c r="AG182" s="169" t="str">
        <f t="shared" si="17"/>
        <v/>
      </c>
      <c r="AQ182" s="171"/>
    </row>
    <row r="183" spans="8:43">
      <c r="H183" s="169" t="str">
        <f>IFERROR(IF(VLOOKUP(A183,'Overzicht inkoop'!A:E,5,0),"Nee",""),IF(ISTEXT(G183),G183,""))</f>
        <v/>
      </c>
      <c r="I183" s="170" t="str">
        <f>IFERROR(IF(VLOOKUP(A183,'Overzicht inkoop'!A:E,5,0),VLOOKUP(A183,'Overzicht inkoop'!A:E,5,0)-B183,""),"")</f>
        <v/>
      </c>
      <c r="T183" s="168"/>
      <c r="AB183" s="66"/>
      <c r="AC183" s="118"/>
      <c r="AE183" s="169" t="str">
        <f t="shared" si="15"/>
        <v/>
      </c>
      <c r="AF183" s="169" t="str">
        <f t="shared" si="16"/>
        <v/>
      </c>
      <c r="AG183" s="169" t="str">
        <f t="shared" si="17"/>
        <v/>
      </c>
      <c r="AQ183" s="171"/>
    </row>
    <row r="184" spans="8:43">
      <c r="H184" s="169" t="str">
        <f>IFERROR(IF(VLOOKUP(A184,'Overzicht inkoop'!A:E,5,0),"Nee",""),IF(ISTEXT(G184),G184,""))</f>
        <v/>
      </c>
      <c r="I184" s="170" t="str">
        <f>IFERROR(IF(VLOOKUP(A184,'Overzicht inkoop'!A:E,5,0),VLOOKUP(A184,'Overzicht inkoop'!A:E,5,0)-B184,""),"")</f>
        <v/>
      </c>
      <c r="T184" s="168"/>
      <c r="AB184" s="66"/>
      <c r="AC184" s="118"/>
      <c r="AE184" s="169" t="str">
        <f t="shared" si="15"/>
        <v/>
      </c>
      <c r="AF184" s="169" t="str">
        <f t="shared" si="16"/>
        <v/>
      </c>
      <c r="AG184" s="169" t="str">
        <f t="shared" si="17"/>
        <v/>
      </c>
      <c r="AQ184" s="171"/>
    </row>
    <row r="185" spans="8:43">
      <c r="H185" s="169" t="str">
        <f>IFERROR(IF(VLOOKUP(A185,'Overzicht inkoop'!A:E,5,0),"Nee",""),IF(ISTEXT(G185),G185,""))</f>
        <v/>
      </c>
      <c r="I185" s="170" t="str">
        <f>IFERROR(IF(VLOOKUP(A185,'Overzicht inkoop'!A:E,5,0),VLOOKUP(A185,'Overzicht inkoop'!A:E,5,0)-B185,""),"")</f>
        <v/>
      </c>
      <c r="T185" s="168"/>
      <c r="AB185" s="66"/>
      <c r="AC185" s="118"/>
      <c r="AE185" s="169" t="str">
        <f t="shared" si="15"/>
        <v/>
      </c>
      <c r="AF185" s="169" t="str">
        <f t="shared" si="16"/>
        <v/>
      </c>
      <c r="AG185" s="169" t="str">
        <f t="shared" si="17"/>
        <v/>
      </c>
      <c r="AQ185" s="171"/>
    </row>
    <row r="186" spans="8:43">
      <c r="H186" s="169" t="str">
        <f>IFERROR(IF(VLOOKUP(A186,'Overzicht inkoop'!A:E,5,0),"Nee",""),IF(ISTEXT(G186),G186,""))</f>
        <v/>
      </c>
      <c r="I186" s="170" t="str">
        <f>IFERROR(IF(VLOOKUP(A186,'Overzicht inkoop'!A:E,5,0),VLOOKUP(A186,'Overzicht inkoop'!A:E,5,0)-B186,""),"")</f>
        <v/>
      </c>
      <c r="T186" s="168"/>
      <c r="AB186" s="66"/>
      <c r="AC186" s="118"/>
      <c r="AE186" s="169" t="str">
        <f t="shared" si="15"/>
        <v/>
      </c>
      <c r="AF186" s="169" t="str">
        <f t="shared" si="16"/>
        <v/>
      </c>
      <c r="AG186" s="169" t="str">
        <f t="shared" si="17"/>
        <v/>
      </c>
      <c r="AQ186" s="171"/>
    </row>
    <row r="187" spans="8:43">
      <c r="H187" s="169" t="str">
        <f>IFERROR(IF(VLOOKUP(A187,'Overzicht inkoop'!A:E,5,0),"Nee",""),IF(ISTEXT(G187),G187,""))</f>
        <v/>
      </c>
      <c r="I187" s="170" t="str">
        <f>IFERROR(IF(VLOOKUP(A187,'Overzicht inkoop'!A:E,5,0),VLOOKUP(A187,'Overzicht inkoop'!A:E,5,0)-B187,""),"")</f>
        <v/>
      </c>
      <c r="T187" s="168"/>
      <c r="AB187" s="66"/>
      <c r="AC187" s="118"/>
      <c r="AE187" s="169" t="str">
        <f t="shared" si="15"/>
        <v/>
      </c>
      <c r="AF187" s="169" t="str">
        <f t="shared" si="16"/>
        <v/>
      </c>
      <c r="AG187" s="169" t="str">
        <f t="shared" si="17"/>
        <v/>
      </c>
      <c r="AQ187" s="171"/>
    </row>
    <row r="188" spans="8:43">
      <c r="H188" s="169" t="str">
        <f>IFERROR(IF(VLOOKUP(A188,'Overzicht inkoop'!A:E,5,0),"Nee",""),IF(ISTEXT(G188),G188,""))</f>
        <v/>
      </c>
      <c r="I188" s="170" t="str">
        <f>IFERROR(IF(VLOOKUP(A188,'Overzicht inkoop'!A:E,5,0),VLOOKUP(A188,'Overzicht inkoop'!A:E,5,0)-B188,""),"")</f>
        <v/>
      </c>
      <c r="T188" s="168"/>
      <c r="AB188" s="75"/>
      <c r="AC188" s="118"/>
      <c r="AE188" s="169" t="str">
        <f t="shared" si="15"/>
        <v/>
      </c>
      <c r="AF188" s="169" t="str">
        <f t="shared" si="16"/>
        <v/>
      </c>
      <c r="AG188" s="169" t="str">
        <f t="shared" si="17"/>
        <v/>
      </c>
      <c r="AQ188" s="171"/>
    </row>
    <row r="189" spans="8:43" ht="16.5" customHeight="1">
      <c r="H189" s="169" t="str">
        <f>IFERROR(IF(VLOOKUP(A189,'Overzicht inkoop'!A:E,5,0),"Nee",""),IF(ISTEXT(G189),G189,""))</f>
        <v/>
      </c>
      <c r="I189" s="170" t="str">
        <f>IFERROR(IF(VLOOKUP(A189,'Overzicht inkoop'!A:E,5,0),VLOOKUP(A189,'Overzicht inkoop'!A:E,5,0)-B189,""),"")</f>
        <v/>
      </c>
      <c r="T189" s="168"/>
      <c r="AB189" s="66"/>
      <c r="AC189" s="118"/>
      <c r="AE189" s="169" t="str">
        <f t="shared" si="15"/>
        <v/>
      </c>
      <c r="AF189" s="169" t="str">
        <f t="shared" si="16"/>
        <v/>
      </c>
      <c r="AG189" s="169" t="str">
        <f t="shared" si="17"/>
        <v/>
      </c>
      <c r="AQ189" s="171"/>
    </row>
    <row r="190" spans="8:43" ht="17.25" customHeight="1">
      <c r="H190" s="169" t="str">
        <f>IFERROR(IF(VLOOKUP(A190,'Overzicht inkoop'!A:E,5,0),"Nee",""),IF(ISTEXT(G190),G190,""))</f>
        <v/>
      </c>
      <c r="I190" s="170" t="str">
        <f>IFERROR(IF(VLOOKUP(A190,'Overzicht inkoop'!A:E,5,0),VLOOKUP(A190,'Overzicht inkoop'!A:E,5,0)-B190,""),"")</f>
        <v/>
      </c>
      <c r="T190" s="168"/>
      <c r="AB190" s="66"/>
      <c r="AC190" s="118"/>
      <c r="AD190" s="179"/>
      <c r="AE190" s="169" t="str">
        <f t="shared" si="15"/>
        <v/>
      </c>
      <c r="AF190" s="169" t="str">
        <f t="shared" si="16"/>
        <v/>
      </c>
      <c r="AG190" s="169" t="str">
        <f t="shared" si="17"/>
        <v/>
      </c>
      <c r="AQ190" s="171"/>
    </row>
    <row r="191" spans="8:43" ht="17.25" customHeight="1">
      <c r="H191" s="169" t="str">
        <f>IFERROR(IF(VLOOKUP(A191,'Overzicht inkoop'!A:E,5,0),"Nee",""),IF(ISTEXT(G191),G191,""))</f>
        <v/>
      </c>
      <c r="I191" s="170" t="str">
        <f>IFERROR(IF(VLOOKUP(A191,'Overzicht inkoop'!A:E,5,0),VLOOKUP(A191,'Overzicht inkoop'!A:E,5,0)-B191,""),"")</f>
        <v/>
      </c>
      <c r="T191" s="168"/>
      <c r="AB191" s="66"/>
      <c r="AC191" s="118"/>
      <c r="AD191" s="179"/>
      <c r="AE191" s="169" t="str">
        <f t="shared" si="15"/>
        <v/>
      </c>
      <c r="AF191" s="169" t="str">
        <f t="shared" si="16"/>
        <v/>
      </c>
      <c r="AG191" s="169" t="str">
        <f t="shared" si="17"/>
        <v/>
      </c>
      <c r="AQ191" s="171"/>
    </row>
    <row r="192" spans="8:43">
      <c r="H192" s="169" t="str">
        <f>IFERROR(IF(VLOOKUP(A192,'Overzicht inkoop'!A:E,5,0),"Nee",""),IF(ISTEXT(G192),G192,""))</f>
        <v/>
      </c>
      <c r="I192" s="170" t="str">
        <f>IFERROR(IF(VLOOKUP(A192,'Overzicht inkoop'!A:E,5,0),VLOOKUP(A192,'Overzicht inkoop'!A:E,5,0)-B192,""),"")</f>
        <v/>
      </c>
      <c r="T192" s="168"/>
      <c r="AB192" s="66"/>
      <c r="AC192" s="118"/>
      <c r="AE192" s="169" t="str">
        <f t="shared" si="15"/>
        <v/>
      </c>
      <c r="AF192" s="169" t="str">
        <f t="shared" si="16"/>
        <v/>
      </c>
      <c r="AG192" s="169" t="str">
        <f t="shared" si="17"/>
        <v/>
      </c>
      <c r="AQ192" s="171"/>
    </row>
    <row r="193" spans="3:43" ht="18" customHeight="1">
      <c r="H193" s="169" t="str">
        <f>IFERROR(IF(VLOOKUP(A193,'Overzicht inkoop'!A:E,5,0),"Nee",""),IF(ISTEXT(G193),G193,""))</f>
        <v/>
      </c>
      <c r="I193" s="170" t="str">
        <f>IFERROR(IF(VLOOKUP(A193,'Overzicht inkoop'!A:E,5,0),VLOOKUP(A193,'Overzicht inkoop'!A:E,5,0)-B193,""),"")</f>
        <v/>
      </c>
      <c r="T193" s="168"/>
      <c r="AB193" s="66"/>
      <c r="AC193" s="118"/>
      <c r="AD193" s="179"/>
      <c r="AE193" s="169" t="str">
        <f t="shared" si="15"/>
        <v/>
      </c>
      <c r="AF193" s="169" t="str">
        <f t="shared" si="16"/>
        <v/>
      </c>
      <c r="AG193" s="169" t="str">
        <f t="shared" si="17"/>
        <v/>
      </c>
      <c r="AQ193" s="171"/>
    </row>
    <row r="194" spans="3:43" ht="16.5" customHeight="1">
      <c r="H194" s="169" t="str">
        <f>IFERROR(IF(VLOOKUP(A194,'Overzicht inkoop'!A:E,5,0),"Nee",""),IF(ISTEXT(G194),G194,""))</f>
        <v/>
      </c>
      <c r="I194" s="170" t="str">
        <f>IFERROR(IF(VLOOKUP(A194,'Overzicht inkoop'!A:E,5,0),VLOOKUP(A194,'Overzicht inkoop'!A:E,5,0)-B194,""),"")</f>
        <v/>
      </c>
      <c r="T194" s="168"/>
      <c r="AB194" s="66"/>
      <c r="AC194" s="118"/>
      <c r="AD194" s="179"/>
      <c r="AE194" s="169" t="str">
        <f t="shared" si="15"/>
        <v/>
      </c>
      <c r="AF194" s="169" t="str">
        <f t="shared" si="16"/>
        <v/>
      </c>
      <c r="AG194" s="169" t="str">
        <f t="shared" si="17"/>
        <v/>
      </c>
      <c r="AQ194" s="171"/>
    </row>
    <row r="195" spans="3:43">
      <c r="H195" s="169" t="str">
        <f>IFERROR(IF(VLOOKUP(A195,'Overzicht inkoop'!A:E,5,0),"Nee",""),IF(ISTEXT(G195),G195,""))</f>
        <v/>
      </c>
      <c r="I195" s="170" t="str">
        <f>IFERROR(IF(VLOOKUP(A195,'Overzicht inkoop'!A:E,5,0),VLOOKUP(A195,'Overzicht inkoop'!A:E,5,0)-B195,""),"")</f>
        <v/>
      </c>
      <c r="T195" s="168"/>
      <c r="AB195" s="66"/>
      <c r="AC195" s="118"/>
      <c r="AE195" s="169" t="str">
        <f t="shared" ref="AE195:AE222" si="18">IFERROR(WEEKNUM(IF(B195,B195,"")),"")</f>
        <v/>
      </c>
      <c r="AF195" s="169" t="str">
        <f t="shared" ref="AF195:AF222" si="19">IFERROR(MONTH(IF(B195,B195,"")),"")</f>
        <v/>
      </c>
      <c r="AG195" s="169" t="str">
        <f t="shared" ref="AG195:AG222" si="20">IFERROR(YEAR(IF(B195,B195,"")),"")</f>
        <v/>
      </c>
      <c r="AQ195" s="171"/>
    </row>
    <row r="196" spans="3:43">
      <c r="H196" s="169" t="str">
        <f>IFERROR(IF(VLOOKUP(A196,'Overzicht inkoop'!A:E,5,0),"Nee",""),IF(ISTEXT(G196),G196,""))</f>
        <v/>
      </c>
      <c r="I196" s="170" t="str">
        <f>IFERROR(IF(VLOOKUP(A196,'Overzicht inkoop'!A:E,5,0),VLOOKUP(A196,'Overzicht inkoop'!A:E,5,0)-B196,""),"")</f>
        <v/>
      </c>
      <c r="T196" s="168"/>
      <c r="AB196" s="66"/>
      <c r="AC196" s="118"/>
      <c r="AE196" s="169" t="str">
        <f t="shared" si="18"/>
        <v/>
      </c>
      <c r="AF196" s="169" t="str">
        <f t="shared" si="19"/>
        <v/>
      </c>
      <c r="AG196" s="169" t="str">
        <f t="shared" si="20"/>
        <v/>
      </c>
      <c r="AQ196" s="171"/>
    </row>
    <row r="197" spans="3:43" ht="18.75" customHeight="1">
      <c r="H197" s="169" t="str">
        <f>IFERROR(IF(VLOOKUP(A197,'Overzicht inkoop'!A:E,5,0),"Nee",""),IF(ISTEXT(G197),G197,""))</f>
        <v/>
      </c>
      <c r="I197" s="170" t="str">
        <f>IFERROR(IF(VLOOKUP(A197,'Overzicht inkoop'!A:E,5,0),VLOOKUP(A197,'Overzicht inkoop'!A:E,5,0)-B197,""),"")</f>
        <v/>
      </c>
      <c r="T197" s="168"/>
      <c r="AA197" s="18"/>
      <c r="AB197" s="19"/>
      <c r="AC197" s="118"/>
      <c r="AD197" s="70"/>
      <c r="AE197" s="169" t="str">
        <f t="shared" si="18"/>
        <v/>
      </c>
      <c r="AF197" s="169" t="str">
        <f t="shared" si="19"/>
        <v/>
      </c>
      <c r="AG197" s="169" t="str">
        <f t="shared" si="20"/>
        <v/>
      </c>
      <c r="AQ197" s="171"/>
    </row>
    <row r="198" spans="3:43">
      <c r="H198" s="169" t="str">
        <f>IFERROR(IF(VLOOKUP(A198,'Overzicht inkoop'!A:E,5,0),"Nee",""),IF(ISTEXT(G198),G198,""))</f>
        <v/>
      </c>
      <c r="I198" s="170" t="str">
        <f>IFERROR(IF(VLOOKUP(A198,'Overzicht inkoop'!A:E,5,0),VLOOKUP(A198,'Overzicht inkoop'!A:E,5,0)-B198,""),"")</f>
        <v/>
      </c>
      <c r="T198" s="168"/>
      <c r="AB198" s="66"/>
      <c r="AC198" s="118"/>
      <c r="AE198" s="169" t="str">
        <f t="shared" si="18"/>
        <v/>
      </c>
      <c r="AF198" s="169" t="str">
        <f t="shared" si="19"/>
        <v/>
      </c>
      <c r="AG198" s="169" t="str">
        <f t="shared" si="20"/>
        <v/>
      </c>
      <c r="AQ198" s="171"/>
    </row>
    <row r="199" spans="3:43">
      <c r="H199" s="169" t="str">
        <f>IFERROR(IF(VLOOKUP(A199,'Overzicht inkoop'!A:E,5,0),"Nee",""),IF(ISTEXT(G199),G199,""))</f>
        <v/>
      </c>
      <c r="I199" s="170" t="str">
        <f>IFERROR(IF(VLOOKUP(A199,'Overzicht inkoop'!A:E,5,0),VLOOKUP(A199,'Overzicht inkoop'!A:E,5,0)-B199,""),"")</f>
        <v/>
      </c>
      <c r="T199" s="168"/>
      <c r="AA199" s="248"/>
      <c r="AB199" s="239"/>
      <c r="AC199" s="118"/>
      <c r="AE199" s="169" t="str">
        <f t="shared" si="18"/>
        <v/>
      </c>
      <c r="AF199" s="169" t="str">
        <f t="shared" si="19"/>
        <v/>
      </c>
      <c r="AG199" s="169" t="str">
        <f t="shared" si="20"/>
        <v/>
      </c>
      <c r="AQ199" s="171"/>
    </row>
    <row r="200" spans="3:43" ht="15.75" customHeight="1">
      <c r="C200" s="249"/>
      <c r="H200" s="169" t="str">
        <f>IFERROR(IF(VLOOKUP(A200,'Overzicht inkoop'!A:E,5,0),"Nee",""),IF(ISTEXT(G200),G200,""))</f>
        <v/>
      </c>
      <c r="I200" s="170" t="str">
        <f>IFERROR(IF(VLOOKUP(A200,'Overzicht inkoop'!A:E,5,0),VLOOKUP(A200,'Overzicht inkoop'!A:E,5,0)-B200,""),"")</f>
        <v/>
      </c>
      <c r="T200" s="168"/>
      <c r="Y200" s="130"/>
      <c r="AA200" s="248"/>
      <c r="AB200" s="6"/>
      <c r="AC200" s="118"/>
      <c r="AE200" s="169" t="str">
        <f t="shared" si="18"/>
        <v/>
      </c>
      <c r="AF200" s="169" t="str">
        <f t="shared" si="19"/>
        <v/>
      </c>
      <c r="AG200" s="169" t="str">
        <f t="shared" si="20"/>
        <v/>
      </c>
      <c r="AQ200" s="171"/>
    </row>
    <row r="201" spans="3:43">
      <c r="H201" s="169" t="str">
        <f>IFERROR(IF(VLOOKUP(A201,'Overzicht inkoop'!A:E,5,0),"Nee",""),IF(ISTEXT(G201),G201,""))</f>
        <v/>
      </c>
      <c r="I201" s="170" t="str">
        <f>IFERROR(IF(VLOOKUP(A201,'Overzicht inkoop'!A:E,5,0),VLOOKUP(A201,'Overzicht inkoop'!A:E,5,0)-B201,""),"")</f>
        <v/>
      </c>
      <c r="T201" s="168"/>
      <c r="AB201" s="66"/>
      <c r="AC201" s="118"/>
      <c r="AE201" s="169" t="str">
        <f t="shared" si="18"/>
        <v/>
      </c>
      <c r="AF201" s="169" t="str">
        <f t="shared" si="19"/>
        <v/>
      </c>
      <c r="AG201" s="169" t="str">
        <f t="shared" si="20"/>
        <v/>
      </c>
      <c r="AQ201" s="171"/>
    </row>
    <row r="202" spans="3:43">
      <c r="H202" s="169" t="str">
        <f>IFERROR(IF(VLOOKUP(A202,'Overzicht inkoop'!A:E,5,0),"Nee",""),IF(ISTEXT(G202),G202,""))</f>
        <v/>
      </c>
      <c r="I202" s="170" t="str">
        <f>IFERROR(IF(VLOOKUP(A202,'Overzicht inkoop'!A:E,5,0),VLOOKUP(A202,'Overzicht inkoop'!A:E,5,0)-B202,""),"")</f>
        <v/>
      </c>
      <c r="T202" s="168"/>
      <c r="AB202" s="6"/>
      <c r="AC202" s="118"/>
      <c r="AD202" s="206"/>
      <c r="AE202" s="169" t="str">
        <f t="shared" si="18"/>
        <v/>
      </c>
      <c r="AF202" s="169" t="str">
        <f t="shared" si="19"/>
        <v/>
      </c>
      <c r="AG202" s="169" t="str">
        <f t="shared" si="20"/>
        <v/>
      </c>
      <c r="AQ202" s="171"/>
    </row>
    <row r="203" spans="3:43">
      <c r="H203" s="169" t="str">
        <f>IFERROR(IF(VLOOKUP(A203,'Overzicht inkoop'!A:E,5,0),"Nee",""),IF(ISTEXT(G203),G203,""))</f>
        <v/>
      </c>
      <c r="I203" s="170" t="str">
        <f>IFERROR(IF(VLOOKUP(A203,'Overzicht inkoop'!A:E,5,0),VLOOKUP(A203,'Overzicht inkoop'!A:E,5,0)-B203,""),"")</f>
        <v/>
      </c>
      <c r="T203" s="168"/>
      <c r="AB203" s="66"/>
      <c r="AC203" s="118"/>
      <c r="AD203" s="250"/>
      <c r="AE203" s="169" t="str">
        <f t="shared" si="18"/>
        <v/>
      </c>
      <c r="AF203" s="169" t="str">
        <f t="shared" si="19"/>
        <v/>
      </c>
      <c r="AG203" s="169" t="str">
        <f t="shared" si="20"/>
        <v/>
      </c>
      <c r="AQ203" s="171"/>
    </row>
    <row r="204" spans="3:43">
      <c r="H204" s="169" t="str">
        <f>IFERROR(IF(VLOOKUP(A204,'Overzicht inkoop'!A:E,5,0),"Nee",""),IF(ISTEXT(G204),G204,""))</f>
        <v/>
      </c>
      <c r="I204" s="170" t="str">
        <f>IFERROR(IF(VLOOKUP(A204,'Overzicht inkoop'!A:E,5,0),VLOOKUP(A204,'Overzicht inkoop'!A:E,5,0)-B204,""),"")</f>
        <v/>
      </c>
      <c r="T204" s="168"/>
      <c r="AA204" s="251"/>
      <c r="AB204" s="6"/>
      <c r="AC204" s="118"/>
      <c r="AD204" s="250"/>
      <c r="AE204" s="169" t="str">
        <f t="shared" si="18"/>
        <v/>
      </c>
      <c r="AF204" s="169" t="str">
        <f t="shared" si="19"/>
        <v/>
      </c>
      <c r="AG204" s="169" t="str">
        <f t="shared" si="20"/>
        <v/>
      </c>
      <c r="AQ204" s="171"/>
    </row>
    <row r="205" spans="3:43">
      <c r="H205" s="169" t="str">
        <f>IFERROR(IF(VLOOKUP(A205,'Overzicht inkoop'!A:E,5,0),"Nee",""),IF(ISTEXT(G205),G205,""))</f>
        <v/>
      </c>
      <c r="I205" s="170" t="str">
        <f>IFERROR(IF(VLOOKUP(A205,'Overzicht inkoop'!A:E,5,0),VLOOKUP(A205,'Overzicht inkoop'!A:E,5,0)-B205,""),"")</f>
        <v/>
      </c>
      <c r="T205" s="168"/>
      <c r="AA205" s="238"/>
      <c r="AB205" s="6"/>
      <c r="AC205" s="118"/>
      <c r="AD205" s="250"/>
      <c r="AE205" s="169" t="str">
        <f t="shared" si="18"/>
        <v/>
      </c>
      <c r="AF205" s="169" t="str">
        <f t="shared" si="19"/>
        <v/>
      </c>
      <c r="AG205" s="169" t="str">
        <f t="shared" si="20"/>
        <v/>
      </c>
      <c r="AQ205" s="171"/>
    </row>
    <row r="206" spans="3:43">
      <c r="H206" s="169" t="str">
        <f>IFERROR(IF(VLOOKUP(A206,'Overzicht inkoop'!A:E,5,0),"Nee",""),IF(ISTEXT(G206),G206,""))</f>
        <v/>
      </c>
      <c r="I206" s="170" t="str">
        <f>IFERROR(IF(VLOOKUP(A206,'Overzicht inkoop'!A:E,5,0),VLOOKUP(A206,'Overzicht inkoop'!A:E,5,0)-B206,""),"")</f>
        <v/>
      </c>
      <c r="T206" s="168"/>
      <c r="AA206" s="242"/>
      <c r="AB206" s="239"/>
      <c r="AC206" s="118"/>
      <c r="AD206" s="206"/>
      <c r="AE206" s="169" t="str">
        <f t="shared" si="18"/>
        <v/>
      </c>
      <c r="AF206" s="169" t="str">
        <f t="shared" si="19"/>
        <v/>
      </c>
      <c r="AG206" s="169" t="str">
        <f t="shared" si="20"/>
        <v/>
      </c>
      <c r="AQ206" s="171"/>
    </row>
    <row r="207" spans="3:43">
      <c r="C207" s="242"/>
      <c r="H207" s="169" t="str">
        <f>IFERROR(IF(VLOOKUP(A207,'Overzicht inkoop'!A:E,5,0),"Nee",""),IF(ISTEXT(G207),G207,""))</f>
        <v/>
      </c>
      <c r="I207" s="170" t="str">
        <f>IFERROR(IF(VLOOKUP(A207,'Overzicht inkoop'!A:E,5,0),VLOOKUP(A207,'Overzicht inkoop'!A:E,5,0)-B207,""),"")</f>
        <v/>
      </c>
      <c r="T207" s="168"/>
      <c r="Y207" s="238"/>
      <c r="AA207" s="242"/>
      <c r="AB207" s="6"/>
      <c r="AC207" s="118"/>
      <c r="AD207" s="250"/>
      <c r="AE207" s="169" t="str">
        <f t="shared" si="18"/>
        <v/>
      </c>
      <c r="AF207" s="169" t="str">
        <f t="shared" si="19"/>
        <v/>
      </c>
      <c r="AG207" s="169" t="str">
        <f t="shared" si="20"/>
        <v/>
      </c>
      <c r="AQ207" s="171"/>
    </row>
    <row r="208" spans="3:43">
      <c r="H208" s="169" t="str">
        <f>IFERROR(IF(VLOOKUP(A208,'Overzicht inkoop'!A:E,5,0),"Nee",""),IF(ISTEXT(G208),G208,""))</f>
        <v/>
      </c>
      <c r="I208" s="170" t="str">
        <f>IFERROR(IF(VLOOKUP(A208,'Overzicht inkoop'!A:E,5,0),VLOOKUP(A208,'Overzicht inkoop'!A:E,5,0)-B208,""),"")</f>
        <v/>
      </c>
      <c r="T208" s="168"/>
      <c r="AB208" s="66"/>
      <c r="AC208" s="118"/>
      <c r="AD208" s="250"/>
      <c r="AE208" s="169" t="str">
        <f t="shared" si="18"/>
        <v/>
      </c>
      <c r="AF208" s="169" t="str">
        <f t="shared" si="19"/>
        <v/>
      </c>
      <c r="AG208" s="169" t="str">
        <f t="shared" si="20"/>
        <v/>
      </c>
      <c r="AQ208" s="171"/>
    </row>
    <row r="209" spans="8:43">
      <c r="H209" s="169" t="str">
        <f>IFERROR(IF(VLOOKUP(A209,'Overzicht inkoop'!A:E,5,0),"Nee",""),IF(ISTEXT(G209),G209,""))</f>
        <v/>
      </c>
      <c r="I209" s="170" t="str">
        <f>IFERROR(IF(VLOOKUP(A209,'Overzicht inkoop'!A:E,5,0),VLOOKUP(A209,'Overzicht inkoop'!A:E,5,0)-B209,""),"")</f>
        <v/>
      </c>
      <c r="T209" s="168"/>
      <c r="AB209" s="66"/>
      <c r="AC209" s="118"/>
      <c r="AE209" s="169" t="str">
        <f t="shared" si="18"/>
        <v/>
      </c>
      <c r="AF209" s="169" t="str">
        <f t="shared" si="19"/>
        <v/>
      </c>
      <c r="AG209" s="169" t="str">
        <f t="shared" si="20"/>
        <v/>
      </c>
      <c r="AQ209" s="171"/>
    </row>
    <row r="210" spans="8:43">
      <c r="H210" s="169" t="str">
        <f>IFERROR(IF(VLOOKUP(A210,'Overzicht inkoop'!A:E,5,0),"Nee",""),IF(ISTEXT(G210),G210,""))</f>
        <v/>
      </c>
      <c r="I210" s="170" t="str">
        <f>IFERROR(IF(VLOOKUP(A210,'Overzicht inkoop'!A:E,5,0),VLOOKUP(A210,'Overzicht inkoop'!A:E,5,0)-B210,""),"")</f>
        <v/>
      </c>
      <c r="T210" s="168"/>
      <c r="AB210" s="66"/>
      <c r="AC210" s="118"/>
      <c r="AE210" s="169" t="str">
        <f t="shared" si="18"/>
        <v/>
      </c>
      <c r="AF210" s="169" t="str">
        <f t="shared" si="19"/>
        <v/>
      </c>
      <c r="AG210" s="169" t="str">
        <f t="shared" si="20"/>
        <v/>
      </c>
      <c r="AQ210" s="171"/>
    </row>
    <row r="211" spans="8:43">
      <c r="H211" s="169" t="str">
        <f>IFERROR(IF(VLOOKUP(A211,'Overzicht inkoop'!A:E,5,0),"Nee",""),IF(ISTEXT(G211),G211,""))</f>
        <v/>
      </c>
      <c r="I211" s="170" t="str">
        <f>IFERROR(IF(VLOOKUP(A211,'Overzicht inkoop'!A:E,5,0),VLOOKUP(A211,'Overzicht inkoop'!A:E,5,0)-B211,""),"")</f>
        <v/>
      </c>
      <c r="T211" s="168"/>
      <c r="AB211" s="66"/>
      <c r="AC211" s="118"/>
      <c r="AE211" s="169" t="str">
        <f t="shared" si="18"/>
        <v/>
      </c>
      <c r="AF211" s="169" t="str">
        <f t="shared" si="19"/>
        <v/>
      </c>
      <c r="AG211" s="169" t="str">
        <f t="shared" si="20"/>
        <v/>
      </c>
      <c r="AQ211" s="171"/>
    </row>
    <row r="212" spans="8:43">
      <c r="H212" s="169" t="str">
        <f>IFERROR(IF(VLOOKUP(A212,'Overzicht inkoop'!A:E,5,0),"Nee",""),IF(ISTEXT(G212),G212,""))</f>
        <v/>
      </c>
      <c r="I212" s="170" t="str">
        <f>IFERROR(IF(VLOOKUP(A212,'Overzicht inkoop'!A:E,5,0),VLOOKUP(A212,'Overzicht inkoop'!A:E,5,0)-B212,""),"")</f>
        <v/>
      </c>
      <c r="T212" s="168"/>
      <c r="AB212" s="66"/>
      <c r="AC212" s="118"/>
      <c r="AE212" s="169" t="str">
        <f t="shared" si="18"/>
        <v/>
      </c>
      <c r="AF212" s="169" t="str">
        <f t="shared" si="19"/>
        <v/>
      </c>
      <c r="AG212" s="169" t="str">
        <f t="shared" si="20"/>
        <v/>
      </c>
      <c r="AQ212" s="171"/>
    </row>
    <row r="213" spans="8:43">
      <c r="H213" s="169" t="str">
        <f>IFERROR(IF(VLOOKUP(A213,'Overzicht inkoop'!A:E,5,0),"Nee",""),IF(ISTEXT(G213),G213,""))</f>
        <v/>
      </c>
      <c r="I213" s="170" t="str">
        <f>IFERROR(IF(VLOOKUP(A213,'Overzicht inkoop'!A:E,5,0),VLOOKUP(A213,'Overzicht inkoop'!A:E,5,0)-B213,""),"")</f>
        <v/>
      </c>
      <c r="T213" s="168"/>
      <c r="AB213" s="66"/>
      <c r="AC213" s="118"/>
      <c r="AE213" s="169" t="str">
        <f t="shared" si="18"/>
        <v/>
      </c>
      <c r="AF213" s="169" t="str">
        <f t="shared" si="19"/>
        <v/>
      </c>
      <c r="AG213" s="169" t="str">
        <f t="shared" si="20"/>
        <v/>
      </c>
      <c r="AQ213" s="171"/>
    </row>
    <row r="214" spans="8:43">
      <c r="H214" s="169" t="str">
        <f>IFERROR(IF(VLOOKUP(A214,'Overzicht inkoop'!A:E,5,0),"Nee",""),IF(ISTEXT(G214),G214,""))</f>
        <v/>
      </c>
      <c r="I214" s="170" t="str">
        <f>IFERROR(IF(VLOOKUP(A214,'Overzicht inkoop'!A:E,5,0),VLOOKUP(A214,'Overzicht inkoop'!A:E,5,0)-B214,""),"")</f>
        <v/>
      </c>
      <c r="T214" s="168"/>
      <c r="AB214" s="66"/>
      <c r="AC214" s="118"/>
      <c r="AE214" s="169" t="str">
        <f t="shared" si="18"/>
        <v/>
      </c>
      <c r="AF214" s="169" t="str">
        <f t="shared" si="19"/>
        <v/>
      </c>
      <c r="AG214" s="169" t="str">
        <f t="shared" si="20"/>
        <v/>
      </c>
      <c r="AQ214" s="171"/>
    </row>
    <row r="215" spans="8:43">
      <c r="H215" s="169" t="str">
        <f>IFERROR(IF(VLOOKUP(A215,'Overzicht inkoop'!A:E,5,0),"Nee",""),IF(ISTEXT(G215),G215,""))</f>
        <v/>
      </c>
      <c r="I215" s="170" t="str">
        <f>IFERROR(IF(VLOOKUP(A215,'Overzicht inkoop'!A:E,5,0),VLOOKUP(A215,'Overzicht inkoop'!A:E,5,0)-B215,""),"")</f>
        <v/>
      </c>
      <c r="T215" s="168"/>
      <c r="AB215" s="66"/>
      <c r="AC215" s="118"/>
      <c r="AE215" s="169" t="str">
        <f t="shared" si="18"/>
        <v/>
      </c>
      <c r="AF215" s="169" t="str">
        <f t="shared" si="19"/>
        <v/>
      </c>
      <c r="AG215" s="169" t="str">
        <f t="shared" si="20"/>
        <v/>
      </c>
      <c r="AQ215" s="171"/>
    </row>
    <row r="216" spans="8:43">
      <c r="H216" s="169" t="str">
        <f>IFERROR(IF(VLOOKUP(A216,'Overzicht inkoop'!A:E,5,0),"Nee",""),IF(ISTEXT(G216),G216,""))</f>
        <v/>
      </c>
      <c r="I216" s="170" t="str">
        <f>IFERROR(IF(VLOOKUP(A216,'Overzicht inkoop'!A:E,5,0),VLOOKUP(A216,'Overzicht inkoop'!A:E,5,0)-B216,""),"")</f>
        <v/>
      </c>
      <c r="T216" s="168"/>
      <c r="AB216" s="66"/>
      <c r="AC216" s="118"/>
      <c r="AE216" s="169" t="str">
        <f t="shared" si="18"/>
        <v/>
      </c>
      <c r="AF216" s="169" t="str">
        <f t="shared" si="19"/>
        <v/>
      </c>
      <c r="AG216" s="169" t="str">
        <f t="shared" si="20"/>
        <v/>
      </c>
      <c r="AQ216" s="171"/>
    </row>
    <row r="217" spans="8:43">
      <c r="H217" s="169" t="str">
        <f>IFERROR(IF(VLOOKUP(A217,'Overzicht inkoop'!A:E,5,0),"Nee",""),IF(ISTEXT(G217),G217,""))</f>
        <v/>
      </c>
      <c r="I217" s="170" t="str">
        <f>IFERROR(IF(VLOOKUP(A217,'Overzicht inkoop'!A:E,5,0),VLOOKUP(A217,'Overzicht inkoop'!A:E,5,0)-B217,""),"")</f>
        <v/>
      </c>
      <c r="T217" s="168"/>
      <c r="AB217" s="66"/>
      <c r="AC217" s="118"/>
      <c r="AE217" s="169" t="str">
        <f t="shared" si="18"/>
        <v/>
      </c>
      <c r="AF217" s="169" t="str">
        <f t="shared" si="19"/>
        <v/>
      </c>
      <c r="AG217" s="169" t="str">
        <f t="shared" si="20"/>
        <v/>
      </c>
      <c r="AQ217" s="171"/>
    </row>
    <row r="218" spans="8:43">
      <c r="H218" s="169" t="str">
        <f>IFERROR(IF(VLOOKUP(A218,'Overzicht inkoop'!A:E,5,0),"Nee",""),IF(ISTEXT(G218),G218,""))</f>
        <v/>
      </c>
      <c r="I218" s="170" t="str">
        <f>IFERROR(IF(VLOOKUP(A218,'Overzicht inkoop'!A:E,5,0),VLOOKUP(A218,'Overzicht inkoop'!A:E,5,0)-B218,""),"")</f>
        <v/>
      </c>
      <c r="T218" s="168"/>
      <c r="AB218" s="66"/>
      <c r="AC218" s="118"/>
      <c r="AE218" s="169" t="str">
        <f t="shared" si="18"/>
        <v/>
      </c>
      <c r="AF218" s="169" t="str">
        <f t="shared" si="19"/>
        <v/>
      </c>
      <c r="AG218" s="169" t="str">
        <f t="shared" si="20"/>
        <v/>
      </c>
      <c r="AQ218" s="171"/>
    </row>
    <row r="219" spans="8:43">
      <c r="H219" s="169" t="str">
        <f>IFERROR(IF(VLOOKUP(A219,'Overzicht inkoop'!A:E,5,0),"Nee",""),IF(ISTEXT(G219),G219,""))</f>
        <v/>
      </c>
      <c r="I219" s="170" t="str">
        <f>IFERROR(IF(VLOOKUP(A219,'Overzicht inkoop'!A:E,5,0),VLOOKUP(A219,'Overzicht inkoop'!A:E,5,0)-B219,""),"")</f>
        <v/>
      </c>
      <c r="T219" s="168"/>
      <c r="AB219" s="66"/>
      <c r="AC219" s="118"/>
      <c r="AE219" s="169" t="str">
        <f t="shared" si="18"/>
        <v/>
      </c>
      <c r="AF219" s="169" t="str">
        <f t="shared" si="19"/>
        <v/>
      </c>
      <c r="AG219" s="169" t="str">
        <f t="shared" si="20"/>
        <v/>
      </c>
      <c r="AQ219" s="171"/>
    </row>
    <row r="220" spans="8:43">
      <c r="H220" s="169" t="str">
        <f>IFERROR(IF(VLOOKUP(A220,'Overzicht inkoop'!A:E,5,0),"Nee",""),IF(ISTEXT(G220),G220,""))</f>
        <v/>
      </c>
      <c r="I220" s="170" t="str">
        <f>IFERROR(IF(VLOOKUP(A220,'Overzicht inkoop'!A:E,5,0),VLOOKUP(A220,'Overzicht inkoop'!A:E,5,0)-B220,""),"")</f>
        <v/>
      </c>
      <c r="AE220" s="169" t="str">
        <f t="shared" si="18"/>
        <v/>
      </c>
      <c r="AF220" s="169" t="str">
        <f t="shared" si="19"/>
        <v/>
      </c>
      <c r="AG220" s="169" t="str">
        <f t="shared" si="20"/>
        <v/>
      </c>
    </row>
    <row r="221" spans="8:43">
      <c r="H221" s="169" t="str">
        <f>IFERROR(IF(VLOOKUP(A221,'Overzicht inkoop'!A:E,5,0),"Nee",""),IF(ISTEXT(G221),G221,""))</f>
        <v/>
      </c>
      <c r="I221" s="170" t="str">
        <f>IFERROR(IF(VLOOKUP(A221,'Overzicht inkoop'!A:E,5,0),VLOOKUP(A221,'Overzicht inkoop'!A:E,5,0)-B221,""),"")</f>
        <v/>
      </c>
      <c r="AE221" s="169" t="str">
        <f t="shared" si="18"/>
        <v/>
      </c>
      <c r="AF221" s="169" t="str">
        <f t="shared" si="19"/>
        <v/>
      </c>
      <c r="AG221" s="169" t="str">
        <f t="shared" si="20"/>
        <v/>
      </c>
    </row>
    <row r="222" spans="8:43">
      <c r="H222" s="169" t="str">
        <f>IFERROR(IF(VLOOKUP(A222,'Overzicht inkoop'!A:E,5,0),"Nee",""),IF(ISTEXT(G222),G222,""))</f>
        <v/>
      </c>
      <c r="I222" s="170" t="str">
        <f>IFERROR(IF(VLOOKUP(A222,'Overzicht inkoop'!A:E,5,0),VLOOKUP(A222,'Overzicht inkoop'!A:E,5,0)-B222,""),"")</f>
        <v/>
      </c>
      <c r="AE222" s="169" t="str">
        <f t="shared" si="18"/>
        <v/>
      </c>
      <c r="AF222" s="169" t="str">
        <f t="shared" si="19"/>
        <v/>
      </c>
      <c r="AG222" s="169" t="str">
        <f t="shared" si="20"/>
        <v/>
      </c>
    </row>
    <row r="223" spans="8:43">
      <c r="H223" s="169" t="str">
        <f>IFERROR(IF(VLOOKUP(A223,'Overzicht inkoop'!A:E,5,0),"Nee",""),IF(ISTEXT(G223),G223,""))</f>
        <v/>
      </c>
      <c r="I223" s="170" t="str">
        <f>IFERROR(IF(VLOOKUP(A223,'Overzicht inkoop'!A:E,5,0),VLOOKUP(A223,'Overzicht inkoop'!A:E,5,0)-B223,""),"")</f>
        <v/>
      </c>
    </row>
    <row r="224" spans="8:43">
      <c r="H224" s="169" t="str">
        <f>IFERROR(IF(VLOOKUP(A224,'Overzicht inkoop'!A:E,5,0),"Nee",""),IF(ISTEXT(G224),G224,""))</f>
        <v/>
      </c>
      <c r="I224" s="170" t="str">
        <f>IFERROR(IF(VLOOKUP(A224,'Overzicht inkoop'!A:E,5,0),VLOOKUP(A224,'Overzicht inkoop'!A:E,5,0)-B224,""),"")</f>
        <v/>
      </c>
    </row>
    <row r="225" spans="8:9">
      <c r="H225" s="169" t="str">
        <f>IFERROR(IF(VLOOKUP(A225,'Overzicht inkoop'!A:E,5,0),"Nee",""),IF(ISTEXT(G225),G225,""))</f>
        <v/>
      </c>
      <c r="I225" s="170" t="str">
        <f>IFERROR(IF(VLOOKUP(A225,'Overzicht inkoop'!A:E,5,0),VLOOKUP(A225,'Overzicht inkoop'!A:E,5,0)-B225,""),"")</f>
        <v/>
      </c>
    </row>
    <row r="226" spans="8:9">
      <c r="H226" s="169" t="str">
        <f>IFERROR(IF(VLOOKUP(A226,'Overzicht inkoop'!A:E,5,0),"Nee",""),IF(ISTEXT(G226),G226,""))</f>
        <v/>
      </c>
      <c r="I226" s="170" t="str">
        <f>IFERROR(IF(VLOOKUP(A226,'Overzicht inkoop'!A:E,5,0),VLOOKUP(A226,'Overzicht inkoop'!A:E,5,0)-B226,""),"")</f>
        <v/>
      </c>
    </row>
    <row r="227" spans="8:9">
      <c r="H227" s="169" t="str">
        <f>IFERROR(IF(VLOOKUP(A227,'Overzicht inkoop'!A:E,5,0),"Nee",""),IF(ISTEXT(G227),G227,""))</f>
        <v/>
      </c>
      <c r="I227" s="170" t="str">
        <f>IFERROR(IF(VLOOKUP(A227,'Overzicht inkoop'!A:E,5,0),VLOOKUP(A227,'Overzicht inkoop'!A:E,5,0)-B227,""),"")</f>
        <v/>
      </c>
    </row>
    <row r="228" spans="8:9">
      <c r="H228" s="169" t="str">
        <f>IFERROR(IF(VLOOKUP(A228,'Overzicht inkoop'!A:E,5,0),"Nee",""),IF(ISTEXT(G228),G228,""))</f>
        <v/>
      </c>
      <c r="I228" s="170" t="str">
        <f>IFERROR(IF(VLOOKUP(A228,'Overzicht inkoop'!A:E,5,0),VLOOKUP(A228,'Overzicht inkoop'!A:E,5,0)-B228,""),"")</f>
        <v/>
      </c>
    </row>
    <row r="229" spans="8:9">
      <c r="H229" s="169" t="str">
        <f>IFERROR(IF(VLOOKUP(A229,'Overzicht inkoop'!A:E,5,0),"Nee",""),IF(ISTEXT(G229),G229,""))</f>
        <v/>
      </c>
      <c r="I229" s="170" t="str">
        <f>IFERROR(IF(VLOOKUP(A229,'Overzicht inkoop'!A:E,5,0),VLOOKUP(A229,'Overzicht inkoop'!A:E,5,0)-B229,""),"")</f>
        <v/>
      </c>
    </row>
    <row r="230" spans="8:9">
      <c r="H230" s="169" t="str">
        <f>IFERROR(IF(VLOOKUP(A230,'Overzicht inkoop'!A:E,5,0),"Nee",""),IF(ISTEXT(G230),G230,""))</f>
        <v/>
      </c>
      <c r="I230" s="170" t="str">
        <f>IFERROR(IF(VLOOKUP(A230,'Overzicht inkoop'!A:E,5,0),VLOOKUP(A230,'Overzicht inkoop'!A:E,5,0)-B230,""),"")</f>
        <v/>
      </c>
    </row>
    <row r="231" spans="8:9">
      <c r="H231" s="169" t="str">
        <f>IFERROR(IF(VLOOKUP(A231,'Overzicht inkoop'!A:E,5,0),"Nee",""),IF(ISTEXT(G231),G231,""))</f>
        <v/>
      </c>
      <c r="I231" s="170" t="str">
        <f>IFERROR(IF(VLOOKUP(A231,'Overzicht inkoop'!A:E,5,0),VLOOKUP(A231,'Overzicht inkoop'!A:E,5,0)-B231,""),"")</f>
        <v/>
      </c>
    </row>
    <row r="232" spans="8:9">
      <c r="H232" s="169" t="str">
        <f>IFERROR(IF(VLOOKUP(A232,'Overzicht inkoop'!A:E,5,0),"Nee",""),IF(ISTEXT(G232),G232,""))</f>
        <v/>
      </c>
      <c r="I232" s="170" t="str">
        <f>IFERROR(IF(VLOOKUP(A232,'Overzicht inkoop'!A:E,5,0),VLOOKUP(A232,'Overzicht inkoop'!A:E,5,0)-B232,""),"")</f>
        <v/>
      </c>
    </row>
    <row r="233" spans="8:9">
      <c r="H233" s="169" t="str">
        <f>IFERROR(IF(VLOOKUP(A233,'Overzicht inkoop'!A:E,5,0),"Nee",""),IF(ISTEXT(G233),G233,""))</f>
        <v/>
      </c>
      <c r="I233" s="170" t="str">
        <f>IFERROR(IF(VLOOKUP(A233,'Overzicht inkoop'!A:E,5,0),VLOOKUP(A233,'Overzicht inkoop'!A:E,5,0)-B233,""),"")</f>
        <v/>
      </c>
    </row>
    <row r="234" spans="8:9">
      <c r="H234" s="169" t="str">
        <f>IFERROR(IF(VLOOKUP(A234,'Overzicht inkoop'!A:E,5,0),"Nee",""),IF(ISTEXT(G234),G234,""))</f>
        <v/>
      </c>
      <c r="I234" s="170" t="str">
        <f>IFERROR(IF(VLOOKUP(A234,'Overzicht inkoop'!A:E,5,0),VLOOKUP(A234,'Overzicht inkoop'!A:E,5,0)-B234,""),"")</f>
        <v/>
      </c>
    </row>
    <row r="235" spans="8:9">
      <c r="H235" s="169" t="str">
        <f>IFERROR(IF(VLOOKUP(A235,'Overzicht inkoop'!A:E,5,0),"Nee",""),IF(ISTEXT(G235),G235,""))</f>
        <v/>
      </c>
      <c r="I235" s="170" t="str">
        <f>IFERROR(IF(VLOOKUP(A235,'Overzicht inkoop'!A:E,5,0),VLOOKUP(A235,'Overzicht inkoop'!A:E,5,0)-B235,""),"")</f>
        <v/>
      </c>
    </row>
    <row r="236" spans="8:9">
      <c r="H236" s="169" t="str">
        <f>IFERROR(IF(VLOOKUP(A236,'Overzicht inkoop'!A:E,5,0),"Nee",""),IF(ISTEXT(G236),G236,""))</f>
        <v/>
      </c>
      <c r="I236" s="170" t="str">
        <f>IFERROR(IF(VLOOKUP(A236,'Overzicht inkoop'!A:E,5,0),VLOOKUP(A236,'Overzicht inkoop'!A:E,5,0)-B236,""),"")</f>
        <v/>
      </c>
    </row>
    <row r="237" spans="8:9">
      <c r="H237" s="169" t="str">
        <f>IFERROR(IF(VLOOKUP(A237,'Overzicht inkoop'!A:E,5,0),"Nee",""),IF(ISTEXT(G237),G237,""))</f>
        <v/>
      </c>
      <c r="I237" s="170" t="str">
        <f>IFERROR(IF(VLOOKUP(A237,'Overzicht inkoop'!A:E,5,0),VLOOKUP(A237,'Overzicht inkoop'!A:E,5,0)-B237,""),"")</f>
        <v/>
      </c>
    </row>
    <row r="238" spans="8:9">
      <c r="H238" s="169" t="str">
        <f>IFERROR(IF(VLOOKUP(A238,'Overzicht inkoop'!A:E,5,0),"Nee",""),IF(ISTEXT(G238),G238,""))</f>
        <v/>
      </c>
      <c r="I238" s="170" t="str">
        <f>IFERROR(IF(VLOOKUP(A238,'Overzicht inkoop'!A:E,5,0),VLOOKUP(A238,'Overzicht inkoop'!A:E,5,0)-B238,""),"")</f>
        <v/>
      </c>
    </row>
    <row r="239" spans="8:9">
      <c r="H239" s="169" t="str">
        <f>IFERROR(IF(VLOOKUP(A239,'Overzicht inkoop'!A:E,5,0),"Nee",""),IF(ISTEXT(G239),G239,""))</f>
        <v/>
      </c>
      <c r="I239" s="170" t="str">
        <f>IFERROR(IF(VLOOKUP(A239,'Overzicht inkoop'!A:E,5,0),VLOOKUP(A239,'Overzicht inkoop'!A:E,5,0)-B239,""),"")</f>
        <v/>
      </c>
    </row>
    <row r="240" spans="8:9">
      <c r="H240" s="169" t="str">
        <f>IFERROR(IF(VLOOKUP(A240,'Overzicht inkoop'!A:E,5,0),"Nee",""),IF(ISTEXT(G240),G240,""))</f>
        <v/>
      </c>
      <c r="I240" s="170" t="str">
        <f>IFERROR(IF(VLOOKUP(A240,'Overzicht inkoop'!A:E,5,0),VLOOKUP(A240,'Overzicht inkoop'!A:E,5,0)-B240,""),"")</f>
        <v/>
      </c>
    </row>
    <row r="241" spans="8:9">
      <c r="H241" s="169" t="str">
        <f>IFERROR(IF(VLOOKUP(A241,'Overzicht inkoop'!A:E,5,0),"Nee",""),IF(ISTEXT(G241),G241,""))</f>
        <v/>
      </c>
      <c r="I241" s="170" t="str">
        <f>IFERROR(IF(VLOOKUP(A241,'Overzicht inkoop'!A:E,5,0),VLOOKUP(A241,'Overzicht inkoop'!A:E,5,0)-B241,""),"")</f>
        <v/>
      </c>
    </row>
    <row r="242" spans="8:9">
      <c r="H242" s="169" t="str">
        <f>IFERROR(IF(VLOOKUP(A242,'Overzicht inkoop'!A:E,5,0),"Nee",""),IF(ISTEXT(G242),G242,""))</f>
        <v/>
      </c>
      <c r="I242" s="170" t="str">
        <f>IFERROR(IF(VLOOKUP(A242,'Overzicht inkoop'!A:E,5,0),VLOOKUP(A242,'Overzicht inkoop'!A:E,5,0)-B242,""),"")</f>
        <v/>
      </c>
    </row>
    <row r="243" spans="8:9">
      <c r="H243" s="169" t="str">
        <f>IFERROR(IF(VLOOKUP(A243,'Overzicht inkoop'!A:E,5,0),"Nee",""),IF(ISTEXT(G243),G243,""))</f>
        <v/>
      </c>
      <c r="I243" s="170" t="str">
        <f>IFERROR(IF(VLOOKUP(A243,'Overzicht inkoop'!A:E,5,0),VLOOKUP(A243,'Overzicht inkoop'!A:E,5,0)-B243,""),"")</f>
        <v/>
      </c>
    </row>
    <row r="244" spans="8:9">
      <c r="H244" s="169" t="str">
        <f>IFERROR(IF(VLOOKUP(A244,'Overzicht inkoop'!A:E,5,0),"Nee",""),IF(ISTEXT(G244),G244,""))</f>
        <v/>
      </c>
      <c r="I244" s="170" t="str">
        <f>IFERROR(IF(VLOOKUP(A244,'Overzicht inkoop'!A:E,5,0),VLOOKUP(A244,'Overzicht inkoop'!A:E,5,0)-B244,""),"")</f>
        <v/>
      </c>
    </row>
    <row r="245" spans="8:9">
      <c r="H245" s="169" t="str">
        <f>IFERROR(IF(VLOOKUP(A245,'Overzicht inkoop'!A:E,5,0),"Nee",""),IF(ISTEXT(G245),G245,""))</f>
        <v/>
      </c>
      <c r="I245" s="170" t="str">
        <f>IFERROR(IF(VLOOKUP(A245,'Overzicht inkoop'!A:E,5,0),VLOOKUP(A245,'Overzicht inkoop'!A:E,5,0)-B245,""),"")</f>
        <v/>
      </c>
    </row>
    <row r="246" spans="8:9">
      <c r="H246" s="169" t="str">
        <f>IFERROR(IF(VLOOKUP(A246,'Overzicht inkoop'!A:E,5,0),"Nee",""),IF(ISTEXT(G246),G246,""))</f>
        <v/>
      </c>
      <c r="I246" s="170" t="str">
        <f>IFERROR(IF(VLOOKUP(A246,'Overzicht inkoop'!A:E,5,0),VLOOKUP(A246,'Overzicht inkoop'!A:E,5,0)-B246,""),"")</f>
        <v/>
      </c>
    </row>
    <row r="247" spans="8:9">
      <c r="H247" s="169" t="str">
        <f>IFERROR(IF(VLOOKUP(A247,'Overzicht inkoop'!A:E,5,0),"Nee",""),IF(ISTEXT(G247),G247,""))</f>
        <v/>
      </c>
      <c r="I247" s="170" t="str">
        <f>IFERROR(IF(VLOOKUP(A247,'Overzicht inkoop'!A:E,5,0),VLOOKUP(A247,'Overzicht inkoop'!A:E,5,0)-B247,""),"")</f>
        <v/>
      </c>
    </row>
    <row r="248" spans="8:9">
      <c r="H248" s="169" t="str">
        <f>IFERROR(IF(VLOOKUP(A248,'Overzicht inkoop'!A:E,5,0),"Nee",""),IF(ISTEXT(G248),G248,""))</f>
        <v/>
      </c>
      <c r="I248" s="170" t="str">
        <f>IFERROR(IF(VLOOKUP(A248,'Overzicht inkoop'!A:E,5,0),VLOOKUP(A248,'Overzicht inkoop'!A:E,5,0)-B248,""),"")</f>
        <v/>
      </c>
    </row>
    <row r="249" spans="8:9">
      <c r="H249" s="169" t="str">
        <f>IFERROR(IF(VLOOKUP(A249,'Overzicht inkoop'!A:E,5,0),"Nee",""),IF(ISTEXT(G249),G249,""))</f>
        <v/>
      </c>
      <c r="I249" s="170" t="str">
        <f>IFERROR(IF(VLOOKUP(A249,'Overzicht inkoop'!A:E,5,0),VLOOKUP(A249,'Overzicht inkoop'!A:E,5,0)-B249,""),"")</f>
        <v/>
      </c>
    </row>
    <row r="250" spans="8:9">
      <c r="H250" s="169" t="str">
        <f>IFERROR(IF(VLOOKUP(A250,'Overzicht inkoop'!A:E,5,0),"Nee",""),IF(ISTEXT(G250),G250,""))</f>
        <v/>
      </c>
      <c r="I250" s="170" t="str">
        <f>IFERROR(IF(VLOOKUP(A250,'Overzicht inkoop'!A:E,5,0),VLOOKUP(A250,'Overzicht inkoop'!A:E,5,0)-B250,""),"")</f>
        <v/>
      </c>
    </row>
    <row r="251" spans="8:9">
      <c r="H251" s="169" t="str">
        <f>IFERROR(IF(VLOOKUP(A251,'Overzicht inkoop'!A:E,5,0),"Nee",""),IF(ISTEXT(G251),G251,""))</f>
        <v/>
      </c>
      <c r="I251" s="170" t="str">
        <f>IFERROR(IF(VLOOKUP(A251,'Overzicht inkoop'!A:E,5,0),VLOOKUP(A251,'Overzicht inkoop'!A:E,5,0)-B251,""),"")</f>
        <v/>
      </c>
    </row>
    <row r="252" spans="8:9">
      <c r="H252" s="169" t="str">
        <f>IFERROR(IF(VLOOKUP(A252,'Overzicht inkoop'!A:E,5,0),"Nee",""),IF(ISTEXT(G252),G252,""))</f>
        <v/>
      </c>
      <c r="I252" s="170" t="str">
        <f>IFERROR(IF(VLOOKUP(A252,'Overzicht inkoop'!A:E,5,0),VLOOKUP(A252,'Overzicht inkoop'!A:E,5,0)-B252,""),"")</f>
        <v/>
      </c>
    </row>
    <row r="253" spans="8:9">
      <c r="H253" s="169" t="str">
        <f>IFERROR(IF(VLOOKUP(A253,'Overzicht inkoop'!A:E,5,0),"Nee",""),IF(ISTEXT(G253),G253,""))</f>
        <v/>
      </c>
      <c r="I253" s="170" t="str">
        <f>IFERROR(IF(VLOOKUP(A253,'Overzicht inkoop'!A:E,5,0),VLOOKUP(A253,'Overzicht inkoop'!A:E,5,0)-B253,""),"")</f>
        <v/>
      </c>
    </row>
    <row r="254" spans="8:9">
      <c r="H254" s="169" t="str">
        <f>IFERROR(IF(VLOOKUP(A254,'Overzicht inkoop'!A:E,5,0),"Nee",""),IF(ISTEXT(G254),G254,""))</f>
        <v/>
      </c>
      <c r="I254" s="170" t="str">
        <f>IFERROR(IF(VLOOKUP(A254,'Overzicht inkoop'!A:E,5,0),VLOOKUP(A254,'Overzicht inkoop'!A:E,5,0)-B254,""),"")</f>
        <v/>
      </c>
    </row>
    <row r="255" spans="8:9">
      <c r="H255" s="169" t="str">
        <f>IFERROR(IF(VLOOKUP(A255,'Overzicht inkoop'!A:E,5,0),"Nee",""),IF(ISTEXT(G255),G255,""))</f>
        <v/>
      </c>
      <c r="I255" s="170" t="str">
        <f>IFERROR(IF(VLOOKUP(A255,'Overzicht inkoop'!A:E,5,0),VLOOKUP(A255,'Overzicht inkoop'!A:E,5,0)-B255,""),"")</f>
        <v/>
      </c>
    </row>
    <row r="256" spans="8:9">
      <c r="H256" s="169" t="str">
        <f>IFERROR(IF(VLOOKUP(A256,'Overzicht inkoop'!A:E,5,0),"Nee",""),IF(ISTEXT(G256),G256,""))</f>
        <v/>
      </c>
      <c r="I256" s="170" t="str">
        <f>IFERROR(IF(VLOOKUP(A256,'Overzicht inkoop'!A:E,5,0),VLOOKUP(A256,'Overzicht inkoop'!A:E,5,0)-B256,""),"")</f>
        <v/>
      </c>
    </row>
    <row r="257" spans="8:9">
      <c r="H257" s="169" t="str">
        <f>IFERROR(IF(VLOOKUP(A257,'Overzicht inkoop'!A:E,5,0),"Nee",""),IF(ISTEXT(G257),G257,""))</f>
        <v/>
      </c>
      <c r="I257" s="170" t="str">
        <f>IFERROR(IF(VLOOKUP(A257,'Overzicht inkoop'!A:E,5,0),VLOOKUP(A257,'Overzicht inkoop'!A:E,5,0)-B257,""),"")</f>
        <v/>
      </c>
    </row>
    <row r="258" spans="8:9">
      <c r="H258" s="169" t="str">
        <f>IFERROR(IF(VLOOKUP(A258,'Overzicht inkoop'!A:E,5,0),"Nee",""),IF(ISTEXT(G258),G258,""))</f>
        <v/>
      </c>
      <c r="I258" s="170" t="str">
        <f>IFERROR(IF(VLOOKUP(A258,'Overzicht inkoop'!A:E,5,0),VLOOKUP(A258,'Overzicht inkoop'!A:E,5,0)-B258,""),"")</f>
        <v/>
      </c>
    </row>
    <row r="259" spans="8:9">
      <c r="H259" s="169" t="str">
        <f>IFERROR(IF(VLOOKUP(A259,'Overzicht inkoop'!A:E,5,0),"Nee",""),IF(ISTEXT(G259),G259,""))</f>
        <v/>
      </c>
      <c r="I259" s="170" t="str">
        <f>IFERROR(IF(VLOOKUP(A259,'Overzicht inkoop'!A:E,5,0),VLOOKUP(A259,'Overzicht inkoop'!A:E,5,0)-B259,""),"")</f>
        <v/>
      </c>
    </row>
    <row r="260" spans="8:9">
      <c r="H260" s="169" t="str">
        <f>IFERROR(IF(VLOOKUP(A260,'Overzicht inkoop'!A:E,5,0),"Nee",""),IF(ISTEXT(G260),G260,""))</f>
        <v/>
      </c>
      <c r="I260" s="170" t="str">
        <f>IFERROR(IF(VLOOKUP(A260,'Overzicht inkoop'!A:E,5,0),VLOOKUP(A260,'Overzicht inkoop'!A:E,5,0)-B260,""),"")</f>
        <v/>
      </c>
    </row>
    <row r="261" spans="8:9">
      <c r="H261" s="169" t="str">
        <f>IFERROR(IF(VLOOKUP(A261,'Overzicht inkoop'!A:E,5,0),"Nee",""),IF(ISTEXT(G261),G261,""))</f>
        <v/>
      </c>
      <c r="I261" s="170" t="str">
        <f>IFERROR(IF(VLOOKUP(A261,'Overzicht inkoop'!A:E,5,0),VLOOKUP(A261,'Overzicht inkoop'!A:E,5,0)-B261,""),"")</f>
        <v/>
      </c>
    </row>
    <row r="262" spans="8:9">
      <c r="H262" s="169" t="str">
        <f>IFERROR(IF(VLOOKUP(A262,'Overzicht inkoop'!A:E,5,0),"Nee",""),IF(ISTEXT(G262),G262,""))</f>
        <v/>
      </c>
      <c r="I262" s="170" t="str">
        <f>IFERROR(IF(VLOOKUP(A262,'Overzicht inkoop'!A:E,5,0),VLOOKUP(A262,'Overzicht inkoop'!A:E,5,0)-B262,""),"")</f>
        <v/>
      </c>
    </row>
    <row r="263" spans="8:9">
      <c r="H263" s="169" t="str">
        <f>IFERROR(IF(VLOOKUP(A263,'Overzicht inkoop'!A:E,5,0),"Nee",""),IF(ISTEXT(G263),G263,""))</f>
        <v/>
      </c>
      <c r="I263" s="170" t="str">
        <f>IFERROR(IF(VLOOKUP(A263,'Overzicht inkoop'!A:E,5,0),VLOOKUP(A263,'Overzicht inkoop'!A:E,5,0)-B263,""),"")</f>
        <v/>
      </c>
    </row>
    <row r="264" spans="8:9">
      <c r="H264" s="169" t="str">
        <f>IFERROR(IF(VLOOKUP(A264,'Overzicht inkoop'!A:E,5,0),"Nee",""),IF(ISTEXT(G264),G264,""))</f>
        <v/>
      </c>
      <c r="I264" s="170" t="str">
        <f>IFERROR(IF(VLOOKUP(A264,'Overzicht inkoop'!A:E,5,0),VLOOKUP(A264,'Overzicht inkoop'!A:E,5,0)-B264,""),"")</f>
        <v/>
      </c>
    </row>
    <row r="265" spans="8:9">
      <c r="H265" s="169" t="str">
        <f>IFERROR(IF(VLOOKUP(A265,'Overzicht inkoop'!A:E,5,0),"Nee",""),IF(ISTEXT(G265),G265,""))</f>
        <v/>
      </c>
      <c r="I265" s="170" t="str">
        <f>IFERROR(IF(VLOOKUP(A265,'Overzicht inkoop'!A:E,5,0),VLOOKUP(A265,'Overzicht inkoop'!A:E,5,0)-B265,""),"")</f>
        <v/>
      </c>
    </row>
    <row r="266" spans="8:9">
      <c r="H266" s="169" t="str">
        <f>IFERROR(IF(VLOOKUP(A266,'Overzicht inkoop'!A:E,5,0),"Nee",""),IF(ISTEXT(G266),G266,""))</f>
        <v/>
      </c>
      <c r="I266" s="170" t="str">
        <f>IFERROR(IF(VLOOKUP(A266,'Overzicht inkoop'!A:E,5,0),VLOOKUP(A266,'Overzicht inkoop'!A:E,5,0)-B266,""),"")</f>
        <v/>
      </c>
    </row>
    <row r="267" spans="8:9">
      <c r="H267" s="169" t="str">
        <f>IFERROR(IF(VLOOKUP(A267,'Overzicht inkoop'!A:E,5,0),"Nee",""),IF(ISTEXT(G267),G267,""))</f>
        <v/>
      </c>
      <c r="I267" s="170" t="str">
        <f>IFERROR(IF(VLOOKUP(A267,'Overzicht inkoop'!A:E,5,0),VLOOKUP(A267,'Overzicht inkoop'!A:E,5,0)-B267,""),"")</f>
        <v/>
      </c>
    </row>
    <row r="268" spans="8:9">
      <c r="H268" s="169" t="str">
        <f>IFERROR(IF(VLOOKUP(A268,'Overzicht inkoop'!A:E,5,0),"Nee",""),IF(ISTEXT(G268),G268,""))</f>
        <v/>
      </c>
      <c r="I268" s="170" t="str">
        <f>IFERROR(IF(VLOOKUP(A268,'Overzicht inkoop'!A:E,5,0),VLOOKUP(A268,'Overzicht inkoop'!A:E,5,0)-B268,""),"")</f>
        <v/>
      </c>
    </row>
    <row r="269" spans="8:9">
      <c r="H269" s="169" t="str">
        <f>IFERROR(IF(VLOOKUP(A269,'Overzicht inkoop'!A:E,5,0),"Nee",""),IF(ISTEXT(G269),G269,""))</f>
        <v/>
      </c>
      <c r="I269" s="170" t="str">
        <f>IFERROR(IF(VLOOKUP(A269,'Overzicht inkoop'!A:E,5,0),VLOOKUP(A269,'Overzicht inkoop'!A:E,5,0)-B269,""),"")</f>
        <v/>
      </c>
    </row>
    <row r="270" spans="8:9">
      <c r="H270" s="169" t="str">
        <f>IFERROR(IF(VLOOKUP(A270,'Overzicht inkoop'!A:E,5,0),"Nee",""),IF(ISTEXT(G270),G270,""))</f>
        <v/>
      </c>
      <c r="I270" s="170" t="str">
        <f>IFERROR(IF(VLOOKUP(A270,'Overzicht inkoop'!A:E,5,0),VLOOKUP(A270,'Overzicht inkoop'!A:E,5,0)-B270,""),"")</f>
        <v/>
      </c>
    </row>
    <row r="271" spans="8:9">
      <c r="H271" s="169" t="str">
        <f>IFERROR(IF(VLOOKUP(A271,'Overzicht inkoop'!A:E,5,0),"Nee",""),IF(ISTEXT(G271),G271,""))</f>
        <v/>
      </c>
      <c r="I271" s="170" t="str">
        <f>IFERROR(IF(VLOOKUP(A271,'Overzicht inkoop'!A:E,5,0),VLOOKUP(A271,'Overzicht inkoop'!A:E,5,0)-B271,""),"")</f>
        <v/>
      </c>
    </row>
    <row r="272" spans="8:9">
      <c r="H272" s="169" t="str">
        <f>IFERROR(IF(VLOOKUP(A272,'Overzicht inkoop'!A:E,5,0),"Nee",""),IF(ISTEXT(G272),G272,""))</f>
        <v/>
      </c>
      <c r="I272" s="170" t="str">
        <f>IFERROR(IF(VLOOKUP(A272,'Overzicht inkoop'!A:E,5,0),VLOOKUP(A272,'Overzicht inkoop'!A:E,5,0)-B272,""),"")</f>
        <v/>
      </c>
    </row>
    <row r="273" spans="8:9">
      <c r="H273" s="169" t="str">
        <f>IFERROR(IF(VLOOKUP(A273,'Overzicht inkoop'!A:E,5,0),"Nee",""),IF(ISTEXT(G273),G273,""))</f>
        <v/>
      </c>
      <c r="I273" s="170" t="str">
        <f>IFERROR(IF(VLOOKUP(A273,'Overzicht inkoop'!A:E,5,0),VLOOKUP(A273,'Overzicht inkoop'!A:E,5,0)-B273,""),"")</f>
        <v/>
      </c>
    </row>
    <row r="274" spans="8:9">
      <c r="H274" s="169" t="str">
        <f>IFERROR(IF(VLOOKUP(A274,'Overzicht inkoop'!A:E,5,0),"Nee",""),IF(ISTEXT(G274),G274,""))</f>
        <v/>
      </c>
      <c r="I274" s="170" t="str">
        <f>IFERROR(IF(VLOOKUP(A274,'Overzicht inkoop'!A:E,5,0),VLOOKUP(A274,'Overzicht inkoop'!A:E,5,0)-B274,""),"")</f>
        <v/>
      </c>
    </row>
    <row r="275" spans="8:9">
      <c r="H275" s="169" t="str">
        <f>IFERROR(IF(VLOOKUP(A275,'Overzicht inkoop'!A:E,5,0),"Nee",""),IF(ISTEXT(G275),G275,""))</f>
        <v/>
      </c>
      <c r="I275" s="170" t="str">
        <f>IFERROR(IF(VLOOKUP(A275,'Overzicht inkoop'!A:E,5,0),VLOOKUP(A275,'Overzicht inkoop'!A:E,5,0)-B275,""),"")</f>
        <v/>
      </c>
    </row>
    <row r="276" spans="8:9">
      <c r="H276" s="169" t="str">
        <f>IFERROR(IF(VLOOKUP(A276,'Overzicht inkoop'!A:E,5,0),"Nee",""),IF(ISTEXT(G276),G276,""))</f>
        <v/>
      </c>
      <c r="I276" s="170" t="str">
        <f>IFERROR(IF(VLOOKUP(A276,'Overzicht inkoop'!A:E,5,0),VLOOKUP(A276,'Overzicht inkoop'!A:E,5,0)-B276,""),"")</f>
        <v/>
      </c>
    </row>
    <row r="277" spans="8:9">
      <c r="H277" s="169" t="str">
        <f>IFERROR(IF(VLOOKUP(A277,'Overzicht inkoop'!A:E,5,0),"Nee",""),IF(ISTEXT(G277),G277,""))</f>
        <v/>
      </c>
      <c r="I277" s="170" t="str">
        <f>IFERROR(IF(VLOOKUP(A277,'Overzicht inkoop'!A:E,5,0),VLOOKUP(A277,'Overzicht inkoop'!A:E,5,0)-B277,""),"")</f>
        <v/>
      </c>
    </row>
    <row r="278" spans="8:9">
      <c r="H278" s="169" t="str">
        <f>IFERROR(IF(VLOOKUP(A278,'Overzicht inkoop'!A:E,5,0),"Nee",""),IF(ISTEXT(G278),G278,""))</f>
        <v/>
      </c>
      <c r="I278" s="170" t="str">
        <f>IFERROR(IF(VLOOKUP(A278,'Overzicht inkoop'!A:E,5,0),VLOOKUP(A278,'Overzicht inkoop'!A:E,5,0)-B278,""),"")</f>
        <v/>
      </c>
    </row>
    <row r="279" spans="8:9">
      <c r="H279" s="169" t="str">
        <f>IFERROR(IF(VLOOKUP(A279,'Overzicht inkoop'!A:E,5,0),"Nee",""),IF(ISTEXT(G279),G279,""))</f>
        <v/>
      </c>
      <c r="I279" s="170" t="str">
        <f>IFERROR(IF(VLOOKUP(A279,'Overzicht inkoop'!A:E,5,0),VLOOKUP(A279,'Overzicht inkoop'!A:E,5,0)-B279,""),"")</f>
        <v/>
      </c>
    </row>
    <row r="280" spans="8:9">
      <c r="H280" s="169" t="str">
        <f>IFERROR(IF(VLOOKUP(A280,'Overzicht inkoop'!A:E,5,0),"Nee",""),IF(ISTEXT(G280),G280,""))</f>
        <v/>
      </c>
      <c r="I280" s="170" t="str">
        <f>IFERROR(IF(VLOOKUP(A280,'Overzicht inkoop'!A:E,5,0),VLOOKUP(A280,'Overzicht inkoop'!A:E,5,0)-B280,""),"")</f>
        <v/>
      </c>
    </row>
    <row r="281" spans="8:9">
      <c r="H281" s="169" t="str">
        <f>IFERROR(IF(VLOOKUP(A281,'Overzicht inkoop'!A:E,5,0),"Nee",""),IF(ISTEXT(G281),G281,""))</f>
        <v/>
      </c>
      <c r="I281" s="170" t="str">
        <f>IFERROR(IF(VLOOKUP(A281,'Overzicht inkoop'!A:E,5,0),VLOOKUP(A281,'Overzicht inkoop'!A:E,5,0)-B281,""),"")</f>
        <v/>
      </c>
    </row>
    <row r="282" spans="8:9">
      <c r="H282" s="169" t="str">
        <f>IFERROR(IF(VLOOKUP(A282,'Overzicht inkoop'!A:E,5,0),"Nee",""),IF(ISTEXT(G282),G282,""))</f>
        <v/>
      </c>
      <c r="I282" s="170" t="str">
        <f>IFERROR(IF(VLOOKUP(A282,'Overzicht inkoop'!A:E,5,0),VLOOKUP(A282,'Overzicht inkoop'!A:E,5,0)-B282,""),"")</f>
        <v/>
      </c>
    </row>
    <row r="283" spans="8:9">
      <c r="H283" s="169" t="str">
        <f>IFERROR(IF(VLOOKUP(A283,'Overzicht inkoop'!A:E,5,0),"Nee",""),IF(ISTEXT(G283),G283,""))</f>
        <v/>
      </c>
      <c r="I283" s="170" t="str">
        <f>IFERROR(IF(VLOOKUP(A283,'Overzicht inkoop'!A:E,5,0),VLOOKUP(A283,'Overzicht inkoop'!A:E,5,0)-B283,""),"")</f>
        <v/>
      </c>
    </row>
    <row r="284" spans="8:9">
      <c r="H284" s="169" t="str">
        <f>IFERROR(IF(VLOOKUP(A284,'Overzicht inkoop'!A:E,5,0),"Nee",""),IF(ISTEXT(G284),G284,""))</f>
        <v/>
      </c>
      <c r="I284" s="170" t="str">
        <f>IFERROR(IF(VLOOKUP(A284,'Overzicht inkoop'!A:E,5,0),VLOOKUP(A284,'Overzicht inkoop'!A:E,5,0)-B284,""),"")</f>
        <v/>
      </c>
    </row>
    <row r="285" spans="8:9">
      <c r="H285" s="169" t="str">
        <f>IFERROR(IF(VLOOKUP(A285,'Overzicht inkoop'!A:E,5,0),"Nee",""),IF(ISTEXT(G285),G285,""))</f>
        <v/>
      </c>
      <c r="I285" s="170" t="str">
        <f>IFERROR(IF(VLOOKUP(A285,'Overzicht inkoop'!A:E,5,0),VLOOKUP(A285,'Overzicht inkoop'!A:E,5,0)-B285,""),"")</f>
        <v/>
      </c>
    </row>
    <row r="286" spans="8:9">
      <c r="H286" s="169" t="str">
        <f>IFERROR(IF(VLOOKUP(A286,'Overzicht inkoop'!A:E,5,0),"Nee",""),IF(ISTEXT(G286),G286,""))</f>
        <v/>
      </c>
      <c r="I286" s="170" t="str">
        <f>IFERROR(IF(VLOOKUP(A286,'Overzicht inkoop'!A:E,5,0),VLOOKUP(A286,'Overzicht inkoop'!A:E,5,0)-B286,""),"")</f>
        <v/>
      </c>
    </row>
    <row r="287" spans="8:9">
      <c r="H287" s="169" t="str">
        <f>IFERROR(IF(VLOOKUP(A287,'Overzicht inkoop'!A:E,5,0),"Nee",""),IF(ISTEXT(G287),G287,""))</f>
        <v/>
      </c>
      <c r="I287" s="170" t="str">
        <f>IFERROR(IF(VLOOKUP(A287,'Overzicht inkoop'!A:E,5,0),VLOOKUP(A287,'Overzicht inkoop'!A:E,5,0)-B287,""),"")</f>
        <v/>
      </c>
    </row>
    <row r="288" spans="8:9">
      <c r="H288" s="169" t="str">
        <f>IFERROR(IF(VLOOKUP(A288,'Overzicht inkoop'!A:E,5,0),"Nee",""),IF(ISTEXT(G288),G288,""))</f>
        <v/>
      </c>
      <c r="I288" s="170" t="str">
        <f>IFERROR(IF(VLOOKUP(A288,'Overzicht inkoop'!A:E,5,0),VLOOKUP(A288,'Overzicht inkoop'!A:E,5,0)-B288,""),"")</f>
        <v/>
      </c>
    </row>
    <row r="289" spans="8:9">
      <c r="H289" s="169" t="str">
        <f>IFERROR(IF(VLOOKUP(A289,'Overzicht inkoop'!A:E,5,0),"Nee",""),IF(ISTEXT(G289),G289,""))</f>
        <v/>
      </c>
      <c r="I289" s="170" t="str">
        <f>IFERROR(IF(VLOOKUP(A289,'Overzicht inkoop'!A:E,5,0),VLOOKUP(A289,'Overzicht inkoop'!A:E,5,0)-B289,""),"")</f>
        <v/>
      </c>
    </row>
    <row r="290" spans="8:9">
      <c r="H290" s="169" t="str">
        <f>IFERROR(IF(VLOOKUP(A290,'Overzicht inkoop'!A:E,5,0),"Nee",""),IF(ISTEXT(G290),G290,""))</f>
        <v/>
      </c>
      <c r="I290" s="170" t="str">
        <f>IFERROR(IF(VLOOKUP(A290,'Overzicht inkoop'!A:E,5,0),VLOOKUP(A290,'Overzicht inkoop'!A:E,5,0)-B290,""),"")</f>
        <v/>
      </c>
    </row>
    <row r="291" spans="8:9">
      <c r="H291" s="169" t="str">
        <f>IFERROR(IF(VLOOKUP(A291,'Overzicht inkoop'!A:E,5,0),"Nee",""),IF(ISTEXT(G291),G291,""))</f>
        <v/>
      </c>
      <c r="I291" s="170" t="str">
        <f>IFERROR(IF(VLOOKUP(A291,'Overzicht inkoop'!A:E,5,0),VLOOKUP(A291,'Overzicht inkoop'!A:E,5,0)-B291,""),"")</f>
        <v/>
      </c>
    </row>
    <row r="292" spans="8:9">
      <c r="H292" s="169" t="str">
        <f>IFERROR(IF(VLOOKUP(A292,'Overzicht inkoop'!A:E,5,0),"Nee",""),IF(ISTEXT(G292),G292,""))</f>
        <v/>
      </c>
      <c r="I292" s="170" t="str">
        <f>IFERROR(IF(VLOOKUP(A292,'Overzicht inkoop'!A:E,5,0),VLOOKUP(A292,'Overzicht inkoop'!A:E,5,0)-B292,""),"")</f>
        <v/>
      </c>
    </row>
    <row r="293" spans="8:9">
      <c r="H293" s="169" t="str">
        <f>IFERROR(IF(VLOOKUP(A293,'Overzicht inkoop'!A:E,5,0),"Nee",""),IF(ISTEXT(G293),G293,""))</f>
        <v/>
      </c>
      <c r="I293" s="170" t="str">
        <f>IFERROR(IF(VLOOKUP(A293,'Overzicht inkoop'!A:E,5,0),VLOOKUP(A293,'Overzicht inkoop'!A:E,5,0)-B293,""),"")</f>
        <v/>
      </c>
    </row>
    <row r="294" spans="8:9">
      <c r="H294" s="169" t="str">
        <f>IFERROR(IF(VLOOKUP(A294,'Overzicht inkoop'!A:E,5,0),"Nee",""),IF(ISTEXT(G294),G294,""))</f>
        <v/>
      </c>
      <c r="I294" s="170" t="str">
        <f>IFERROR(IF(VLOOKUP(A294,'Overzicht inkoop'!A:E,5,0),VLOOKUP(A294,'Overzicht inkoop'!A:E,5,0)-B294,""),"")</f>
        <v/>
      </c>
    </row>
    <row r="295" spans="8:9">
      <c r="H295" s="169" t="str">
        <f>IFERROR(IF(VLOOKUP(A295,'Overzicht inkoop'!A:E,5,0),"Nee",""),IF(ISTEXT(G295),G295,""))</f>
        <v/>
      </c>
      <c r="I295" s="170" t="str">
        <f>IFERROR(IF(VLOOKUP(A295,'Overzicht inkoop'!A:E,5,0),VLOOKUP(A295,'Overzicht inkoop'!A:E,5,0)-B295,""),"")</f>
        <v/>
      </c>
    </row>
    <row r="296" spans="8:9">
      <c r="H296" s="169" t="str">
        <f>IFERROR(IF(VLOOKUP(A296,'Overzicht inkoop'!A:E,5,0),"Nee",""),IF(ISTEXT(G296),G296,""))</f>
        <v/>
      </c>
      <c r="I296" s="170" t="str">
        <f>IFERROR(IF(VLOOKUP(A296,'Overzicht inkoop'!A:E,5,0),VLOOKUP(A296,'Overzicht inkoop'!A:E,5,0)-B296,""),"")</f>
        <v/>
      </c>
    </row>
    <row r="297" spans="8:9">
      <c r="H297" s="169" t="str">
        <f>IFERROR(IF(VLOOKUP(A297,'Overzicht inkoop'!A:E,5,0),"Nee",""),IF(ISTEXT(G297),G297,""))</f>
        <v/>
      </c>
      <c r="I297" s="170" t="str">
        <f>IFERROR(IF(VLOOKUP(A297,'Overzicht inkoop'!A:E,5,0),VLOOKUP(A297,'Overzicht inkoop'!A:E,5,0)-B297,""),"")</f>
        <v/>
      </c>
    </row>
    <row r="298" spans="8:9">
      <c r="H298" s="169" t="str">
        <f>IFERROR(IF(VLOOKUP(A298,'Overzicht inkoop'!A:E,5,0),"Nee",""),IF(ISTEXT(G298),G298,""))</f>
        <v/>
      </c>
      <c r="I298" s="170" t="str">
        <f>IFERROR(IF(VLOOKUP(A298,'Overzicht inkoop'!A:E,5,0),VLOOKUP(A298,'Overzicht inkoop'!A:E,5,0)-B298,""),"")</f>
        <v/>
      </c>
    </row>
    <row r="299" spans="8:9">
      <c r="H299" s="169" t="str">
        <f>IFERROR(IF(VLOOKUP(A299,'Overzicht inkoop'!A:E,5,0),"Nee",""),IF(ISTEXT(G299),G299,""))</f>
        <v/>
      </c>
      <c r="I299" s="170" t="str">
        <f>IFERROR(IF(VLOOKUP(A299,'Overzicht inkoop'!A:E,5,0),VLOOKUP(A299,'Overzicht inkoop'!A:E,5,0)-B299,""),"")</f>
        <v/>
      </c>
    </row>
    <row r="300" spans="8:9">
      <c r="H300" s="169" t="str">
        <f>IFERROR(IF(VLOOKUP(A300,'Overzicht inkoop'!A:E,5,0),"Nee",""),IF(ISTEXT(G300),G300,""))</f>
        <v/>
      </c>
      <c r="I300" s="170" t="str">
        <f>IFERROR(IF(VLOOKUP(A300,'Overzicht inkoop'!A:E,5,0),VLOOKUP(A300,'Overzicht inkoop'!A:E,5,0)-B300,""),"")</f>
        <v/>
      </c>
    </row>
  </sheetData>
  <autoFilter ref="A1:AG214" xr:uid="{C668D609-D4AE-4D90-871E-D00AEAF68AF4}"/>
  <conditionalFormatting sqref="A1:A1048576">
    <cfRule type="duplicateValues" dxfId="1" priority="1"/>
  </conditionalFormatting>
  <conditionalFormatting sqref="AB208:AB1048576 AB1:AB140 AB143:AB147 AB149:AB178 AB181:AB187 AB189:AB198 AB201 AB203">
    <cfRule type="duplicateValues" dxfId="0" priority="2"/>
  </conditionalFormatting>
  <dataValidations count="6">
    <dataValidation allowBlank="1" showInputMessage="1" showErrorMessage="1" sqref="AL1:AQ1 J1:S1 AC1 W1 E1:G1 H1:I1048576" xr:uid="{118598D5-E383-4880-8869-02715699CCBC}"/>
    <dataValidation operator="equal" showDropDown="1" sqref="AA37:AA38 AA28 AA99" xr:uid="{FD05CFEB-B234-4401-81DB-4DCB0967E3AF}"/>
    <dataValidation allowBlank="1" sqref="AB28 AA79 Y28 AQ1:AQ78 AQ80:AQ219" xr:uid="{849F2740-1373-4006-A864-704CB239AA0F}"/>
    <dataValidation operator="equal" showDropDown="1" sqref="AA148" xr:uid="{238C58CE-B24E-4597-853F-64848E8A5AEB}">
      <formula1>0</formula1>
      <formula2>0</formula2>
    </dataValidation>
    <dataValidation type="date" allowBlank="1" showInputMessage="1" showErrorMessage="1" sqref="AM2:AQ219" xr:uid="{5C8BBE5B-FBB9-472C-85BB-5286FC0528C6}">
      <formula1>45658</formula1>
      <formula2>46022</formula2>
    </dataValidation>
    <dataValidation type="date" allowBlank="1" showInputMessage="1" showErrorMessage="1" sqref="AL2:AL219" xr:uid="{7F435CDF-C215-431B-BBA5-783E346504AE}">
      <formula1>45658</formula1>
      <formula2>45716</formula2>
    </dataValidation>
  </dataValidations>
  <pageMargins left="0.7" right="0.7" top="0.75" bottom="0.75" header="0.3" footer="0.3"/>
  <pageSetup paperSize="9" orientation="portrait"/>
  <legacyDrawing r:id="rId1"/>
  <extLst>
    <ext xmlns:x14="http://schemas.microsoft.com/office/spreadsheetml/2009/9/main" uri="{CCE6A557-97BC-4b89-ADB6-D9C93CAAB3DF}">
      <x14:dataValidations xmlns:xm="http://schemas.microsoft.com/office/excel/2006/main" count="20">
        <x14:dataValidation type="list" allowBlank="1" showInputMessage="1" showErrorMessage="1" xr:uid="{C450EFC8-9C72-4A76-9716-8F4CBEDAA4F9}">
          <x14:formula1>
            <xm:f>'Niet aanpassen!! Lijsten - oud'!$N$2:$N$4</xm:f>
          </x14:formula1>
          <xm:sqref>AO80:AQ112 AO3:AQ78 AO116:AQ219</xm:sqref>
        </x14:dataValidation>
        <x14:dataValidation type="list" allowBlank="1" showInputMessage="1" showErrorMessage="1" xr:uid="{2B8E558E-F5A0-4355-9745-B066FD4990D3}">
          <x14:formula1>
            <xm:f>'Niet aanpassen!! Lijsten - oud'!$D$2:$D$3</xm:f>
          </x14:formula1>
          <xm:sqref>AJ80:AQ112 AJ3:AQ78 AJ116:AQ1048576</xm:sqref>
        </x14:dataValidation>
        <x14:dataValidation type="list" allowBlank="1" showInputMessage="1" showErrorMessage="1" xr:uid="{641C28E8-25BA-4282-8612-6C38515591CA}">
          <x14:formula1>
            <xm:f>'Niet aanpassen!! Lijsten - oud'!$P$2:$P$5</xm:f>
          </x14:formula1>
          <xm:sqref>U80:U112 U3:U78 U116:U219</xm:sqref>
        </x14:dataValidation>
        <x14:dataValidation type="list" allowBlank="1" showInputMessage="1" showErrorMessage="1" xr:uid="{8516772D-0B11-4104-8F72-87E117ED3DC0}">
          <x14:formula1>
            <xm:f>'Niet aanpassen!! Lijsten - oud'!$C$2:$C$9</xm:f>
          </x14:formula1>
          <xm:sqref>AN3:AN78 AN80:AN112 AN116:AN219 J2:J1048576</xm:sqref>
        </x14:dataValidation>
        <x14:dataValidation type="list" allowBlank="1" showInputMessage="1" showErrorMessage="1" xr:uid="{770F0111-F2D6-4771-AA2B-41BD2E922514}">
          <x14:formula1>
            <xm:f>'Niet aanpassen!! Lijsten - oud'!$B$2:$B$4</xm:f>
          </x14:formula1>
          <xm:sqref>AJ101:AQ102 AI103:AI112 AI80:AI100 AI3:AI78 AI116:AI219</xm:sqref>
        </x14:dataValidation>
        <x14:dataValidation type="list" allowBlank="1" showInputMessage="1" showErrorMessage="1" xr:uid="{FDEF0FEF-FC05-4481-82DC-828DA0E87E6B}">
          <x14:formula1>
            <xm:f>'Niet aanpassen!! Lijsten - oud'!$H$2:$H$4</xm:f>
          </x14:formula1>
          <xm:sqref>N2:N159 O160 N161:N1048576</xm:sqref>
        </x14:dataValidation>
        <x14:dataValidation type="list" allowBlank="1" showInputMessage="1" showErrorMessage="1" xr:uid="{AF5BFFF8-09AB-4E05-9CDF-3E93239D4894}">
          <x14:formula1>
            <xm:f>'Niet aanpassen!! Lijsten - oud'!$G$2:$G$7</xm:f>
          </x14:formula1>
          <xm:sqref>M2:M1048576</xm:sqref>
        </x14:dataValidation>
        <x14:dataValidation type="list" allowBlank="1" showInputMessage="1" showErrorMessage="1" xr:uid="{36B5021B-8959-4876-B87D-BBBBF3042389}">
          <x14:formula1>
            <xm:f>'Niet aanpassen!! Lijsten - oud'!$F$2:$F$3</xm:f>
          </x14:formula1>
          <xm:sqref>L2:L1048576</xm:sqref>
        </x14:dataValidation>
        <x14:dataValidation type="list" allowBlank="1" showInputMessage="1" showErrorMessage="1" xr:uid="{5C74ADC2-DE99-46F4-99E5-9CBE4B7CDA03}">
          <x14:formula1>
            <xm:f>'Niet aanpassen!! Lijsten - oud'!$J$2:$J$25</xm:f>
          </x14:formula1>
          <xm:sqref>O2:O1048576</xm:sqref>
        </x14:dataValidation>
        <x14:dataValidation type="list" allowBlank="1" showInputMessage="1" showErrorMessage="1" xr:uid="{FBF78726-EC58-48B4-94AF-75B11705B4D9}">
          <x14:formula1>
            <xm:f>'Niet aanpassen!! Lijsten - oud'!$M$2:$M$3</xm:f>
          </x14:formula1>
          <xm:sqref>S2:S1048576</xm:sqref>
        </x14:dataValidation>
        <x14:dataValidation type="list" allowBlank="1" showErrorMessage="1" error="Kiezen uit de lijst, aub" xr:uid="{B8A7D275-38B7-48F6-A586-AEB523BBE2C1}">
          <x14:formula1>
            <xm:f>'Niet aanpassen!! Lijsten - oud'!$L$2:$L$3</xm:f>
          </x14:formula1>
          <xm:sqref>R2:R1048576</xm:sqref>
        </x14:dataValidation>
        <x14:dataValidation type="list" allowBlank="1" showInputMessage="1" showErrorMessage="1" xr:uid="{1BBC12C8-B14C-47E5-AA8A-4CA3220E08A8}">
          <x14:formula1>
            <xm:f>'Niet aanpassen!! Lijsten - oud'!$O$2:$O$4</xm:f>
          </x14:formula1>
          <xm:sqref>W2:W1048576</xm:sqref>
        </x14:dataValidation>
        <x14:dataValidation type="list" allowBlank="1" showInputMessage="1" showErrorMessage="1" xr:uid="{73FB6DEF-1C40-470F-AE5C-838C426CC3F5}">
          <x14:formula1>
            <xm:f>'Niet aanpassen!! Lijsten - oud'!$I$2:$I$10</xm:f>
          </x14:formula1>
          <xm:sqref>AK1:AK219</xm:sqref>
        </x14:dataValidation>
        <x14:dataValidation type="list" allowBlank="1" showInputMessage="1" showErrorMessage="1" xr:uid="{9F7CCD25-5AA5-4D77-B497-910E5E225639}">
          <x14:formula1>
            <xm:f>'Dropdown lijsten'!$C$2:$C$4</xm:f>
          </x14:formula1>
          <xm:sqref>G2:G1048576</xm:sqref>
        </x14:dataValidation>
        <x14:dataValidation type="list" allowBlank="1" showInputMessage="1" showErrorMessage="1" xr:uid="{014754C8-4233-428E-A99E-9119A9B623EC}">
          <x14:formula1>
            <xm:f>'Dropdown lijsten'!$E$2:$E$10</xm:f>
          </x14:formula1>
          <xm:sqref>K2:K1048576</xm:sqref>
        </x14:dataValidation>
        <x14:dataValidation type="list" allowBlank="1" xr:uid="{245377B2-345A-4BDC-B8DD-38A55AC195E3}">
          <x14:formula1>
            <xm:f>'Dropdown lijsten'!$O$2:$O$10</xm:f>
          </x14:formula1>
          <xm:sqref>AC2:AC1048576</xm:sqref>
        </x14:dataValidation>
        <x14:dataValidation type="list" allowBlank="1" showInputMessage="1" showErrorMessage="1" xr:uid="{B2E3AFFB-4E18-4E58-8275-1B1362E508CA}">
          <x14:formula1>
            <xm:f>'Dropdown lijsten'!$J$2:$J$20</xm:f>
          </x14:formula1>
          <xm:sqref>P2:P1048576</xm:sqref>
        </x14:dataValidation>
        <x14:dataValidation type="list" allowBlank="1" showErrorMessage="1" error="Kiezen uit de lijst, aub" xr:uid="{07C332A9-1EEE-46AB-8ED5-2F0ED413BC24}">
          <x14:formula1>
            <xm:f>'Niet aanpassen!! Lijsten - oud'!$K$2:$K$3</xm:f>
          </x14:formula1>
          <xm:sqref>Q2:Q184 Q186:Q1048576</xm:sqref>
        </x14:dataValidation>
        <x14:dataValidation type="list" allowBlank="1" showInputMessage="1" showErrorMessage="1" xr:uid="{F97C0620-26CC-472D-9406-F28CFC92CDF5}">
          <x14:formula1>
            <xm:f>'Niet aanpassen!! Lijsten - oud'!$A$2:$A$22</xm:f>
          </x14:formula1>
          <xm:sqref>E2:E1048576</xm:sqref>
        </x14:dataValidation>
        <x14:dataValidation type="list" allowBlank="1" showInputMessage="1" showErrorMessage="1" xr:uid="{B7789033-3790-4CAC-A181-6BDC0EF0A912}">
          <x14:formula1>
            <xm:f>'Dropdown lijsten'!$B$2:$B$3</xm:f>
          </x14:formula1>
          <xm:sqref>F2:F1048576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6BC96-0565-46E6-B1DF-1FAEA44A70C0}">
  <sheetPr>
    <tabColor rgb="FF00B0F0"/>
  </sheetPr>
  <dimension ref="A1:AL210"/>
  <sheetViews>
    <sheetView topLeftCell="R1" workbookViewId="0">
      <pane ySplit="1" topLeftCell="A2" activePane="bottomLeft" state="frozen"/>
      <selection pane="bottomLeft" activeCell="T1" sqref="T1"/>
    </sheetView>
  </sheetViews>
  <sheetFormatPr baseColWidth="10" defaultColWidth="9.1640625" defaultRowHeight="15"/>
  <cols>
    <col min="1" max="1" width="9.1640625" style="134"/>
    <col min="2" max="2" width="23.33203125" style="159" bestFit="1" customWidth="1"/>
    <col min="3" max="3" width="9.1640625" style="159"/>
    <col min="4" max="4" width="10.5" style="134" customWidth="1"/>
    <col min="5" max="5" width="13.83203125" style="134" customWidth="1"/>
    <col min="6" max="6" width="68.1640625" style="134" bestFit="1" customWidth="1"/>
    <col min="7" max="7" width="39.6640625" style="134" bestFit="1" customWidth="1"/>
    <col min="8" max="8" width="20.83203125" style="159" bestFit="1" customWidth="1"/>
    <col min="9" max="9" width="13.5" style="159" bestFit="1" customWidth="1"/>
    <col min="10" max="10" width="10" style="159" bestFit="1" customWidth="1"/>
    <col min="11" max="11" width="40.1640625" style="134" bestFit="1" customWidth="1"/>
    <col min="12" max="12" width="13" style="227" customWidth="1"/>
    <col min="13" max="13" width="7.83203125" style="134" customWidth="1"/>
    <col min="14" max="14" width="9" style="159" bestFit="1" customWidth="1"/>
    <col min="15" max="15" width="13.5" style="159" bestFit="1" customWidth="1"/>
    <col min="16" max="16" width="31" style="159" bestFit="1" customWidth="1"/>
    <col min="17" max="17" width="66.1640625" style="159" bestFit="1" customWidth="1"/>
    <col min="18" max="18" width="72.5" style="159" bestFit="1" customWidth="1"/>
    <col min="19" max="19" width="18.5" style="159" bestFit="1" customWidth="1"/>
    <col min="20" max="20" width="25.6640625" style="159" bestFit="1" customWidth="1"/>
    <col min="21" max="21" width="11.5" style="134" customWidth="1"/>
    <col min="22" max="22" width="11.1640625" style="134" bestFit="1" customWidth="1"/>
    <col min="23" max="23" width="17.5" style="134" customWidth="1"/>
    <col min="24" max="24" width="14.6640625" style="134" customWidth="1"/>
    <col min="25" max="25" width="21.1640625" style="159" customWidth="1"/>
    <col min="26" max="26" width="24.83203125" style="159" customWidth="1"/>
    <col min="27" max="27" width="75.6640625" style="134" bestFit="1" customWidth="1"/>
    <col min="28" max="30" width="20.83203125" style="134" customWidth="1"/>
    <col min="31" max="31" width="8" style="134" hidden="1" customWidth="1"/>
    <col min="32" max="32" width="10.5" style="134" hidden="1" customWidth="1"/>
    <col min="33" max="33" width="10.33203125" style="134" hidden="1" customWidth="1"/>
    <col min="34" max="34" width="10.5" style="134" hidden="1" customWidth="1"/>
    <col min="35" max="35" width="33" style="134" hidden="1" customWidth="1"/>
    <col min="36" max="16384" width="9.1640625" style="134"/>
  </cols>
  <sheetData>
    <row r="1" spans="1:38" ht="42.75" customHeight="1">
      <c r="A1" s="133" t="s">
        <v>719</v>
      </c>
      <c r="B1" s="133" t="s">
        <v>750</v>
      </c>
      <c r="C1" s="133" t="s">
        <v>751</v>
      </c>
      <c r="D1" s="133" t="s">
        <v>752</v>
      </c>
      <c r="E1" s="133" t="s">
        <v>753</v>
      </c>
      <c r="F1" s="133" t="s">
        <v>754</v>
      </c>
      <c r="G1" s="133" t="s">
        <v>755</v>
      </c>
      <c r="H1" s="133" t="s">
        <v>39</v>
      </c>
      <c r="I1" s="133" t="s">
        <v>22</v>
      </c>
      <c r="J1" s="133" t="s">
        <v>724</v>
      </c>
      <c r="K1" s="133" t="s">
        <v>756</v>
      </c>
      <c r="L1" s="222" t="s">
        <v>8</v>
      </c>
      <c r="M1" s="133" t="s">
        <v>757</v>
      </c>
      <c r="N1" s="133" t="s">
        <v>9</v>
      </c>
      <c r="O1" s="133" t="s">
        <v>10</v>
      </c>
      <c r="P1" s="133" t="s">
        <v>725</v>
      </c>
      <c r="Q1" s="133" t="s">
        <v>726</v>
      </c>
      <c r="R1" s="133" t="s">
        <v>758</v>
      </c>
      <c r="S1" s="133" t="s">
        <v>30</v>
      </c>
      <c r="T1" s="133" t="s">
        <v>31</v>
      </c>
      <c r="U1" s="133" t="s">
        <v>759</v>
      </c>
      <c r="V1" s="133" t="s">
        <v>760</v>
      </c>
      <c r="W1" s="133" t="s">
        <v>761</v>
      </c>
      <c r="X1" s="133" t="s">
        <v>762</v>
      </c>
      <c r="Y1" s="133" t="s">
        <v>763</v>
      </c>
      <c r="Z1" s="133" t="s">
        <v>764</v>
      </c>
      <c r="AA1" s="133" t="s">
        <v>765</v>
      </c>
      <c r="AB1" s="133" t="s">
        <v>766</v>
      </c>
      <c r="AC1" s="133" t="s">
        <v>767</v>
      </c>
      <c r="AD1" s="133" t="s">
        <v>768</v>
      </c>
      <c r="AE1" s="133" t="s">
        <v>769</v>
      </c>
      <c r="AF1" s="133" t="s">
        <v>770</v>
      </c>
      <c r="AG1" s="133" t="s">
        <v>771</v>
      </c>
      <c r="AH1" s="133" t="s">
        <v>5</v>
      </c>
      <c r="AI1" s="133" t="s">
        <v>11</v>
      </c>
      <c r="AJ1" s="252"/>
      <c r="AK1" s="252"/>
      <c r="AL1" s="252"/>
    </row>
    <row r="2" spans="1:38">
      <c r="A2" s="135"/>
      <c r="B2" s="136" t="str">
        <f>IFERROR(VLOOKUP(A2,'Rapportage deelnemers'!A:D,4,0),"")</f>
        <v/>
      </c>
      <c r="C2" s="136" t="str">
        <f>IFERROR(VLOOKUP(A2,'Rapportage deelnemers'!A:E,5,0),"")</f>
        <v/>
      </c>
      <c r="D2" s="135"/>
      <c r="E2" s="137"/>
      <c r="F2" s="135"/>
      <c r="G2" s="135"/>
      <c r="H2" s="140" t="str">
        <f>IFERROR(VLOOKUP(A2,'Rapportage deelnemers'!A:X,24,0),"")</f>
        <v/>
      </c>
      <c r="I2" s="136" t="str">
        <f>IFERROR(VLOOKUP(A2,'Rapportage deelnemers'!A:J,10,0),"")</f>
        <v/>
      </c>
      <c r="J2" s="136" t="str">
        <f>IFERROR(VLOOKUP(A2,'Rapportage deelnemers'!A:K,11,0),"")</f>
        <v/>
      </c>
      <c r="K2" s="135"/>
      <c r="L2" s="223"/>
      <c r="M2" s="135"/>
      <c r="N2" s="136" t="str">
        <f>IFERROR(VLOOKUP($A2,'Rapportage deelnemers'!$A:L,12,0),"")</f>
        <v/>
      </c>
      <c r="O2" s="136" t="str">
        <f>IFERROR(VLOOKUP($A2,'Rapportage deelnemers'!$A:M,13,0),"")</f>
        <v/>
      </c>
      <c r="P2" s="136" t="str">
        <f>IFERROR(VLOOKUP($A2,'Rapportage deelnemers'!$A:N,14,0),"")</f>
        <v/>
      </c>
      <c r="Q2" s="136" t="str">
        <f>IFERROR(VLOOKUP($A2,'Rapportage deelnemers'!$A:O,15,0),"")</f>
        <v/>
      </c>
      <c r="R2" s="136" t="str">
        <f>IFERROR(VLOOKUP($A2,'Rapportage deelnemers'!$A:P,16,0),"")</f>
        <v/>
      </c>
      <c r="S2" s="136" t="str">
        <f>IFERROR(VLOOKUP($A2,'Rapportage deelnemers'!$A:Q,17,0),"")</f>
        <v/>
      </c>
      <c r="T2" s="136" t="str">
        <f>IFERROR(IF(VLOOKUP($A2,'Rapportage deelnemers'!$A:R,18,0)=0,"",VLOOKUP($A2,'Rapportage deelnemers'!$A:R,18,0)),"")</f>
        <v/>
      </c>
      <c r="U2" s="138"/>
      <c r="V2" s="138"/>
      <c r="W2" s="135"/>
      <c r="X2" s="135"/>
      <c r="Y2" s="135"/>
      <c r="Z2" s="135"/>
      <c r="AA2" s="143"/>
      <c r="AB2" s="199" t="str">
        <f>IFERROR(WEEKNUM(IF(E2,E2,"")),"")</f>
        <v/>
      </c>
      <c r="AC2" s="199" t="str">
        <f>IFERROR(MONTH(IF(E2,E2,"")),"")</f>
        <v/>
      </c>
      <c r="AD2" s="199" t="str">
        <f>IFERROR(YEAR(IF(E2,E2,"")),"")</f>
        <v/>
      </c>
      <c r="AE2" s="135"/>
      <c r="AF2" s="138"/>
      <c r="AG2" s="138"/>
      <c r="AH2" s="135"/>
      <c r="AI2" s="135"/>
      <c r="AJ2" s="252"/>
      <c r="AK2" s="252"/>
      <c r="AL2" s="252"/>
    </row>
    <row r="3" spans="1:38">
      <c r="A3" s="135"/>
      <c r="B3" s="136" t="str">
        <f>IFERROR(VLOOKUP(A3,'Rapportage deelnemers'!A:D,4,0),"")</f>
        <v/>
      </c>
      <c r="C3" s="136" t="str">
        <f>IFERROR(VLOOKUP(A3,'Rapportage deelnemers'!A:E,5,0),"")</f>
        <v/>
      </c>
      <c r="D3" s="135"/>
      <c r="E3" s="137"/>
      <c r="F3" s="135"/>
      <c r="G3" s="135"/>
      <c r="H3" s="140" t="str">
        <f>IFERROR(VLOOKUP(A3,'Rapportage deelnemers'!A:X,23,0),"")</f>
        <v/>
      </c>
      <c r="I3" s="136" t="str">
        <f>IFERROR(VLOOKUP(A3,'Rapportage deelnemers'!A:J,9,0),"")</f>
        <v/>
      </c>
      <c r="J3" s="136" t="str">
        <f>IFERROR(VLOOKUP(A3,'Rapportage deelnemers'!A:K,10,0),"")</f>
        <v/>
      </c>
      <c r="K3" s="135"/>
      <c r="L3" s="223"/>
      <c r="M3" s="135"/>
      <c r="N3" s="136" t="str">
        <f>IFERROR(VLOOKUP($A3,'Rapportage deelnemers'!$A:L,11,0),"")</f>
        <v/>
      </c>
      <c r="O3" s="136" t="str">
        <f>IFERROR(VLOOKUP($A3,'Rapportage deelnemers'!$A:M,12,0),"")</f>
        <v/>
      </c>
      <c r="P3" s="136" t="str">
        <f>IFERROR(VLOOKUP($A3,'Rapportage deelnemers'!$A:N,13,0),"")</f>
        <v/>
      </c>
      <c r="Q3" s="136" t="str">
        <f>IFERROR(VLOOKUP($A3,'Rapportage deelnemers'!$A:O,14,0),"")</f>
        <v/>
      </c>
      <c r="R3" s="136" t="str">
        <f>IFERROR(VLOOKUP($A3,'Rapportage deelnemers'!$A:P,15,0),"")</f>
        <v/>
      </c>
      <c r="S3" s="136" t="str">
        <f>IFERROR(VLOOKUP($A3,'Rapportage deelnemers'!$A:Q,16,0),"")</f>
        <v/>
      </c>
      <c r="T3" s="136" t="str">
        <f>IFERROR(IF(VLOOKUP($A3,'Rapportage deelnemers'!$A:R,17,0)=0,"",VLOOKUP($A3,'Rapportage deelnemers'!$A:R,17,0)),"")</f>
        <v/>
      </c>
      <c r="U3" s="138"/>
      <c r="V3" s="138"/>
      <c r="W3" s="135"/>
      <c r="X3" s="135"/>
      <c r="Y3" s="135"/>
      <c r="Z3" s="135"/>
      <c r="AA3" s="135"/>
      <c r="AB3" s="199" t="str">
        <f t="shared" ref="AB3:AB59" si="0">IFERROR(WEEKNUM(IF(E3,E3,"")),"")</f>
        <v/>
      </c>
      <c r="AC3" s="199" t="str">
        <f t="shared" ref="AC3:AC59" si="1">IFERROR(MONTH(IF(E3,E3,"")),"")</f>
        <v/>
      </c>
      <c r="AD3" s="199" t="str">
        <f t="shared" ref="AD3:AD59" si="2">IFERROR(YEAR(IF(E3,E3,"")),"")</f>
        <v/>
      </c>
      <c r="AE3" s="135"/>
      <c r="AF3" s="138"/>
      <c r="AG3" s="135"/>
      <c r="AH3" s="135"/>
      <c r="AI3" s="135"/>
      <c r="AJ3" s="252"/>
      <c r="AK3" s="252"/>
      <c r="AL3" s="252"/>
    </row>
    <row r="4" spans="1:38" ht="16" thickBot="1">
      <c r="A4" s="135"/>
      <c r="B4" s="136" t="str">
        <f>IFERROR(VLOOKUP(A4,'Rapportage deelnemers'!A:D,4,0),"")</f>
        <v/>
      </c>
      <c r="C4" s="136" t="str">
        <f>IFERROR(VLOOKUP(A4,'Rapportage deelnemers'!A:E,5,0),"")</f>
        <v/>
      </c>
      <c r="D4" s="135"/>
      <c r="E4" s="137"/>
      <c r="F4" s="135"/>
      <c r="G4" s="135"/>
      <c r="H4" s="140" t="str">
        <f>IFERROR(VLOOKUP(A4,'Rapportage deelnemers'!A:X,23,0),"")</f>
        <v/>
      </c>
      <c r="I4" s="136" t="str">
        <f>IFERROR(VLOOKUP(A4,'Rapportage deelnemers'!A:J,9,0),"")</f>
        <v/>
      </c>
      <c r="J4" s="136" t="str">
        <f>IFERROR(VLOOKUP(A4,'Rapportage deelnemers'!A:K,10,0),"")</f>
        <v/>
      </c>
      <c r="K4" s="135"/>
      <c r="L4" s="223"/>
      <c r="M4" s="135"/>
      <c r="N4" s="136" t="str">
        <f>IFERROR(VLOOKUP($A4,'Rapportage deelnemers'!$A:L,11,0),"")</f>
        <v/>
      </c>
      <c r="O4" s="136" t="str">
        <f>IFERROR(VLOOKUP($A4,'Rapportage deelnemers'!$A:M,12,0),"")</f>
        <v/>
      </c>
      <c r="P4" s="136" t="str">
        <f>IFERROR(VLOOKUP($A4,'Rapportage deelnemers'!$A:N,13,0),"")</f>
        <v/>
      </c>
      <c r="Q4" s="136" t="str">
        <f>IFERROR(VLOOKUP($A4,'Rapportage deelnemers'!$A:O,14,0),"")</f>
        <v/>
      </c>
      <c r="R4" s="136" t="str">
        <f>IFERROR(VLOOKUP($A4,'Rapportage deelnemers'!$A:P,15,0),"")</f>
        <v/>
      </c>
      <c r="S4" s="136" t="str">
        <f>IFERROR(VLOOKUP($A4,'Rapportage deelnemers'!$A:Q,16,0),"")</f>
        <v/>
      </c>
      <c r="T4" s="136" t="str">
        <f>IFERROR(IF(VLOOKUP($A4,'Rapportage deelnemers'!$A:R,17,0)=0,"",VLOOKUP($A4,'Rapportage deelnemers'!$A:R,17,0)),"")</f>
        <v/>
      </c>
      <c r="U4" s="138"/>
      <c r="V4" s="138"/>
      <c r="W4" s="135"/>
      <c r="X4" s="135"/>
      <c r="Y4" s="135"/>
      <c r="Z4" s="135"/>
      <c r="AA4" s="135"/>
      <c r="AB4" s="199" t="str">
        <f t="shared" si="0"/>
        <v/>
      </c>
      <c r="AC4" s="199" t="str">
        <f t="shared" si="1"/>
        <v/>
      </c>
      <c r="AD4" s="199" t="str">
        <f t="shared" si="2"/>
        <v/>
      </c>
      <c r="AE4" s="135"/>
      <c r="AF4" s="138"/>
      <c r="AG4" s="138"/>
      <c r="AH4" s="135"/>
      <c r="AI4" s="135"/>
      <c r="AJ4" s="252"/>
      <c r="AK4" s="252"/>
      <c r="AL4" s="252"/>
    </row>
    <row r="5" spans="1:38" ht="16" thickBot="1">
      <c r="A5" s="135"/>
      <c r="B5" s="136" t="str">
        <f>IFERROR(VLOOKUP(A5,'Rapportage deelnemers'!A:D,4,0),"")</f>
        <v/>
      </c>
      <c r="C5" s="136" t="str">
        <f>IFERROR(VLOOKUP(A5,'Rapportage deelnemers'!A:E,5,0),"")</f>
        <v/>
      </c>
      <c r="D5" s="135"/>
      <c r="E5" s="137"/>
      <c r="F5" s="135"/>
      <c r="G5" s="135"/>
      <c r="H5" s="140" t="str">
        <f>IFERROR(VLOOKUP(A5,'Rapportage deelnemers'!A:X,23,0),"")</f>
        <v/>
      </c>
      <c r="I5" s="136" t="str">
        <f>IFERROR(VLOOKUP(A5,'Rapportage deelnemers'!A:J,9,0),"")</f>
        <v/>
      </c>
      <c r="J5" s="136" t="str">
        <f>IFERROR(VLOOKUP(A5,'Rapportage deelnemers'!A:K,10,0),"")</f>
        <v/>
      </c>
      <c r="K5" s="135"/>
      <c r="L5" s="223"/>
      <c r="M5" s="135"/>
      <c r="N5" s="136" t="str">
        <f>IFERROR(VLOOKUP($A5,'Rapportage deelnemers'!$A:L,11,0),"")</f>
        <v/>
      </c>
      <c r="O5" s="136" t="str">
        <f>IFERROR(VLOOKUP($A5,'Rapportage deelnemers'!$A:M,12,0),"")</f>
        <v/>
      </c>
      <c r="P5" s="136" t="str">
        <f>IFERROR(VLOOKUP($A5,'Rapportage deelnemers'!$A:N,13,0),"")</f>
        <v/>
      </c>
      <c r="Q5" s="136" t="str">
        <f>IFERROR(VLOOKUP($A5,'Rapportage deelnemers'!$A:O,14,0),"")</f>
        <v/>
      </c>
      <c r="R5" s="136" t="str">
        <f>IFERROR(VLOOKUP($A5,'Rapportage deelnemers'!$A:P,15,0),"")</f>
        <v/>
      </c>
      <c r="S5" s="136" t="str">
        <f>IFERROR(VLOOKUP($A5,'Rapportage deelnemers'!$A:Q,16,0),"")</f>
        <v/>
      </c>
      <c r="T5" s="136" t="str">
        <f>IFERROR(IF(VLOOKUP($A5,'Rapportage deelnemers'!$A:R,17,0)=0,"",VLOOKUP($A5,'Rapportage deelnemers'!$A:R,17,0)),"")</f>
        <v/>
      </c>
      <c r="U5" s="138"/>
      <c r="V5" s="138"/>
      <c r="W5" s="135"/>
      <c r="X5" s="135"/>
      <c r="Y5" s="135"/>
      <c r="Z5" s="135"/>
      <c r="AA5" s="135"/>
      <c r="AB5" s="199" t="str">
        <f t="shared" si="0"/>
        <v/>
      </c>
      <c r="AC5" s="199" t="str">
        <f t="shared" si="1"/>
        <v/>
      </c>
      <c r="AD5" s="199" t="str">
        <f t="shared" si="2"/>
        <v/>
      </c>
      <c r="AE5" s="141"/>
      <c r="AF5" s="138"/>
      <c r="AG5" s="138"/>
      <c r="AH5" s="135"/>
      <c r="AI5" s="135"/>
      <c r="AJ5" s="252"/>
      <c r="AK5" s="252"/>
      <c r="AL5" s="252"/>
    </row>
    <row r="6" spans="1:38" ht="16" thickBot="1">
      <c r="A6" s="135"/>
      <c r="B6" s="136" t="str">
        <f>IFERROR(VLOOKUP(A6,'Rapportage deelnemers'!A:D,4,0),"")</f>
        <v/>
      </c>
      <c r="C6" s="136" t="str">
        <f>IFERROR(VLOOKUP(A6,'Rapportage deelnemers'!A:E,5,0),"")</f>
        <v/>
      </c>
      <c r="D6" s="135"/>
      <c r="E6" s="137"/>
      <c r="F6" s="135"/>
      <c r="G6" s="135"/>
      <c r="H6" s="140" t="str">
        <f>IFERROR(VLOOKUP(A6,'Rapportage deelnemers'!A:X,23,0),"")</f>
        <v/>
      </c>
      <c r="I6" s="136" t="str">
        <f>IFERROR(VLOOKUP(A6,'Rapportage deelnemers'!A:J,9,0),"")</f>
        <v/>
      </c>
      <c r="J6" s="136" t="str">
        <f>IFERROR(VLOOKUP(A6,'Rapportage deelnemers'!A:K,10,0),"")</f>
        <v/>
      </c>
      <c r="K6" s="135"/>
      <c r="L6" s="223"/>
      <c r="M6" s="135"/>
      <c r="N6" s="136" t="str">
        <f>IFERROR(VLOOKUP($A6,'Rapportage deelnemers'!$A:L,11,0),"")</f>
        <v/>
      </c>
      <c r="O6" s="136" t="str">
        <f>IFERROR(VLOOKUP($A6,'Rapportage deelnemers'!$A:M,12,0),"")</f>
        <v/>
      </c>
      <c r="P6" s="136" t="str">
        <f>IFERROR(VLOOKUP($A6,'Rapportage deelnemers'!$A:N,13,0),"")</f>
        <v/>
      </c>
      <c r="Q6" s="136" t="str">
        <f>IFERROR(VLOOKUP($A6,'Rapportage deelnemers'!$A:O,14,0),"")</f>
        <v/>
      </c>
      <c r="R6" s="136" t="str">
        <f>IFERROR(VLOOKUP($A6,'Rapportage deelnemers'!$A:P,15,0),"")</f>
        <v/>
      </c>
      <c r="S6" s="136" t="str">
        <f>IFERROR(VLOOKUP($A6,'Rapportage deelnemers'!$A:Q,16,0),"")</f>
        <v/>
      </c>
      <c r="T6" s="136" t="str">
        <f>IFERROR(IF(VLOOKUP($A6,'Rapportage deelnemers'!$A:R,17,0)=0,"",VLOOKUP($A6,'Rapportage deelnemers'!$A:R,17,0)),"")</f>
        <v/>
      </c>
      <c r="U6" s="138"/>
      <c r="V6" s="138"/>
      <c r="W6" s="135"/>
      <c r="X6" s="135"/>
      <c r="Y6" s="135"/>
      <c r="Z6" s="135"/>
      <c r="AA6" s="135"/>
      <c r="AB6" s="199" t="str">
        <f t="shared" si="0"/>
        <v/>
      </c>
      <c r="AC6" s="199" t="str">
        <f t="shared" si="1"/>
        <v/>
      </c>
      <c r="AD6" s="199" t="str">
        <f t="shared" si="2"/>
        <v/>
      </c>
      <c r="AE6" s="141"/>
      <c r="AF6" s="138"/>
      <c r="AG6" s="138"/>
      <c r="AH6" s="135"/>
      <c r="AI6" s="135"/>
      <c r="AJ6" s="252"/>
      <c r="AK6" s="252"/>
      <c r="AL6" s="252"/>
    </row>
    <row r="7" spans="1:38" ht="16" thickBot="1">
      <c r="A7" s="135"/>
      <c r="B7" s="136" t="str">
        <f>IFERROR(VLOOKUP(A7,'Rapportage deelnemers'!A:D,4,0),"")</f>
        <v/>
      </c>
      <c r="C7" s="136" t="str">
        <f>IFERROR(VLOOKUP(A7,'Rapportage deelnemers'!A:E,5,0),"")</f>
        <v/>
      </c>
      <c r="D7" s="135"/>
      <c r="E7" s="137"/>
      <c r="F7" s="135"/>
      <c r="G7" s="135"/>
      <c r="H7" s="140" t="str">
        <f>IFERROR(VLOOKUP(A7,'Rapportage deelnemers'!A:X,23,0),"")</f>
        <v/>
      </c>
      <c r="I7" s="136" t="str">
        <f>IFERROR(VLOOKUP(A7,'Rapportage deelnemers'!A:J,9,0),"")</f>
        <v/>
      </c>
      <c r="J7" s="136" t="str">
        <f>IFERROR(VLOOKUP(A7,'Rapportage deelnemers'!A:K,10,0),"")</f>
        <v/>
      </c>
      <c r="K7" s="135"/>
      <c r="L7" s="223"/>
      <c r="M7" s="135"/>
      <c r="N7" s="136" t="str">
        <f>IFERROR(VLOOKUP($A7,'Rapportage deelnemers'!$A:L,11,0),"")</f>
        <v/>
      </c>
      <c r="O7" s="136" t="str">
        <f>IFERROR(VLOOKUP($A7,'Rapportage deelnemers'!$A:M,12,0),"")</f>
        <v/>
      </c>
      <c r="P7" s="136" t="str">
        <f>IFERROR(VLOOKUP($A7,'Rapportage deelnemers'!$A:N,13,0),"")</f>
        <v/>
      </c>
      <c r="Q7" s="136" t="str">
        <f>IFERROR(VLOOKUP($A7,'Rapportage deelnemers'!$A:O,14,0),"")</f>
        <v/>
      </c>
      <c r="R7" s="136" t="str">
        <f>IFERROR(VLOOKUP($A7,'Rapportage deelnemers'!$A:P,15,0),"")</f>
        <v/>
      </c>
      <c r="S7" s="136" t="str">
        <f>IFERROR(VLOOKUP($A7,'Rapportage deelnemers'!$A:Q,16,0),"")</f>
        <v/>
      </c>
      <c r="T7" s="136" t="str">
        <f>IFERROR(IF(VLOOKUP($A7,'Rapportage deelnemers'!$A:R,17,0)=0,"",VLOOKUP($A7,'Rapportage deelnemers'!$A:R,17,0)),"")</f>
        <v/>
      </c>
      <c r="U7" s="138"/>
      <c r="V7" s="138"/>
      <c r="W7" s="135"/>
      <c r="X7" s="135"/>
      <c r="Y7" s="135"/>
      <c r="Z7" s="135"/>
      <c r="AA7" s="135"/>
      <c r="AB7" s="199" t="str">
        <f t="shared" si="0"/>
        <v/>
      </c>
      <c r="AC7" s="199" t="str">
        <f t="shared" si="1"/>
        <v/>
      </c>
      <c r="AD7" s="199" t="str">
        <f t="shared" si="2"/>
        <v/>
      </c>
      <c r="AE7" s="141"/>
      <c r="AF7" s="138"/>
      <c r="AG7" s="138"/>
      <c r="AH7" s="135"/>
      <c r="AI7" s="135"/>
      <c r="AJ7" s="252"/>
      <c r="AK7" s="252"/>
      <c r="AL7" s="252"/>
    </row>
    <row r="8" spans="1:38" ht="16" thickBot="1">
      <c r="A8" s="135"/>
      <c r="B8" s="136" t="str">
        <f>IFERROR(VLOOKUP(A8,'Rapportage deelnemers'!A:D,4,0),"")</f>
        <v/>
      </c>
      <c r="C8" s="136" t="str">
        <f>IFERROR(VLOOKUP(A8,'Rapportage deelnemers'!A:E,5,0),"")</f>
        <v/>
      </c>
      <c r="D8" s="135"/>
      <c r="E8" s="137"/>
      <c r="F8" s="135"/>
      <c r="G8" s="135"/>
      <c r="H8" s="140" t="str">
        <f>IFERROR(VLOOKUP(A8,'Rapportage deelnemers'!A:X,23,0),"")</f>
        <v/>
      </c>
      <c r="I8" s="136" t="str">
        <f>IFERROR(VLOOKUP(A8,'Rapportage deelnemers'!A:J,9,0),"")</f>
        <v/>
      </c>
      <c r="J8" s="136" t="str">
        <f>IFERROR(VLOOKUP(A8,'Rapportage deelnemers'!A:K,10,0),"")</f>
        <v/>
      </c>
      <c r="K8" s="135"/>
      <c r="L8" s="223"/>
      <c r="M8" s="135"/>
      <c r="N8" s="136" t="str">
        <f>IFERROR(VLOOKUP($A8,'Rapportage deelnemers'!$A:L,11,0),"")</f>
        <v/>
      </c>
      <c r="O8" s="136" t="str">
        <f>IFERROR(VLOOKUP($A8,'Rapportage deelnemers'!$A:M,12,0),"")</f>
        <v/>
      </c>
      <c r="P8" s="136" t="str">
        <f>IFERROR(VLOOKUP($A8,'Rapportage deelnemers'!$A:N,13,0),"")</f>
        <v/>
      </c>
      <c r="Q8" s="136" t="str">
        <f>IFERROR(VLOOKUP($A8,'Rapportage deelnemers'!$A:O,14,0),"")</f>
        <v/>
      </c>
      <c r="R8" s="136" t="str">
        <f>IFERROR(VLOOKUP($A8,'Rapportage deelnemers'!$A:P,15,0),"")</f>
        <v/>
      </c>
      <c r="S8" s="136" t="str">
        <f>IFERROR(VLOOKUP($A8,'Rapportage deelnemers'!$A:Q,16,0),"")</f>
        <v/>
      </c>
      <c r="T8" s="136" t="str">
        <f>IFERROR(IF(VLOOKUP($A8,'Rapportage deelnemers'!$A:R,17,0)=0,"",VLOOKUP($A8,'Rapportage deelnemers'!$A:R,17,0)),"")</f>
        <v/>
      </c>
      <c r="U8" s="138"/>
      <c r="V8" s="138"/>
      <c r="W8" s="135"/>
      <c r="X8" s="135"/>
      <c r="Y8" s="135"/>
      <c r="Z8" s="135"/>
      <c r="AA8" s="135"/>
      <c r="AB8" s="199" t="str">
        <f t="shared" si="0"/>
        <v/>
      </c>
      <c r="AC8" s="199" t="str">
        <f t="shared" si="1"/>
        <v/>
      </c>
      <c r="AD8" s="199" t="str">
        <f t="shared" si="2"/>
        <v/>
      </c>
      <c r="AE8" s="141"/>
      <c r="AF8" s="138"/>
      <c r="AG8" s="138"/>
      <c r="AH8" s="135"/>
      <c r="AI8" s="135"/>
      <c r="AJ8" s="252"/>
      <c r="AK8" s="252"/>
      <c r="AL8" s="252"/>
    </row>
    <row r="9" spans="1:38" ht="16" thickBot="1">
      <c r="A9" s="135"/>
      <c r="B9" s="136" t="str">
        <f>IFERROR(VLOOKUP(A9,'Rapportage deelnemers'!A:D,4,0),"")</f>
        <v/>
      </c>
      <c r="C9" s="136" t="str">
        <f>IFERROR(VLOOKUP(A9,'Rapportage deelnemers'!A:E,5,0),"")</f>
        <v/>
      </c>
      <c r="D9" s="135"/>
      <c r="E9" s="137"/>
      <c r="F9" s="135"/>
      <c r="G9" s="135"/>
      <c r="H9" s="140" t="str">
        <f>IFERROR(VLOOKUP(A9,'Rapportage deelnemers'!A:X,23,0),"")</f>
        <v/>
      </c>
      <c r="I9" s="136" t="str">
        <f>IFERROR(VLOOKUP(A9,'Rapportage deelnemers'!A:J,9,0),"")</f>
        <v/>
      </c>
      <c r="J9" s="136" t="str">
        <f>IFERROR(VLOOKUP(A9,'Rapportage deelnemers'!A:K,10,0),"")</f>
        <v/>
      </c>
      <c r="K9" s="135"/>
      <c r="L9" s="223"/>
      <c r="M9" s="135"/>
      <c r="N9" s="136" t="str">
        <f>IFERROR(VLOOKUP($A9,'Rapportage deelnemers'!$A:L,11,0),"")</f>
        <v/>
      </c>
      <c r="O9" s="136" t="str">
        <f>IFERROR(VLOOKUP($A9,'Rapportage deelnemers'!$A:M,12,0),"")</f>
        <v/>
      </c>
      <c r="P9" s="136" t="str">
        <f>IFERROR(VLOOKUP($A9,'Rapportage deelnemers'!$A:N,13,0),"")</f>
        <v/>
      </c>
      <c r="Q9" s="136" t="str">
        <f>IFERROR(VLOOKUP($A9,'Rapportage deelnemers'!$A:O,14,0),"")</f>
        <v/>
      </c>
      <c r="R9" s="136" t="str">
        <f>IFERROR(VLOOKUP($A9,'Rapportage deelnemers'!$A:P,15,0),"")</f>
        <v/>
      </c>
      <c r="S9" s="136" t="str">
        <f>IFERROR(VLOOKUP($A9,'Rapportage deelnemers'!$A:Q,16,0),"")</f>
        <v/>
      </c>
      <c r="T9" s="136" t="str">
        <f>IFERROR(IF(VLOOKUP($A9,'Rapportage deelnemers'!$A:R,17,0)=0,"",VLOOKUP($A9,'Rapportage deelnemers'!$A:R,17,0)),"")</f>
        <v/>
      </c>
      <c r="U9" s="138"/>
      <c r="V9" s="138"/>
      <c r="W9" s="135"/>
      <c r="X9" s="135"/>
      <c r="Y9" s="135"/>
      <c r="Z9" s="135"/>
      <c r="AA9" s="135"/>
      <c r="AB9" s="199" t="str">
        <f t="shared" si="0"/>
        <v/>
      </c>
      <c r="AC9" s="199" t="str">
        <f t="shared" si="1"/>
        <v/>
      </c>
      <c r="AD9" s="199" t="str">
        <f t="shared" si="2"/>
        <v/>
      </c>
      <c r="AE9" s="141"/>
      <c r="AF9" s="138"/>
      <c r="AG9" s="138"/>
      <c r="AH9" s="135"/>
      <c r="AI9" s="135"/>
      <c r="AJ9" s="252"/>
      <c r="AK9" s="252"/>
      <c r="AL9" s="252"/>
    </row>
    <row r="10" spans="1:38" ht="16" thickBot="1">
      <c r="A10" s="135"/>
      <c r="B10" s="136" t="str">
        <f>IFERROR(VLOOKUP(A10,'Rapportage deelnemers'!A:D,4,0),"")</f>
        <v/>
      </c>
      <c r="C10" s="136" t="str">
        <f>IFERROR(VLOOKUP(A10,'Rapportage deelnemers'!A:E,5,0),"")</f>
        <v/>
      </c>
      <c r="D10" s="135"/>
      <c r="E10" s="137"/>
      <c r="F10" s="135"/>
      <c r="G10" s="135"/>
      <c r="H10" s="140" t="str">
        <f>IFERROR(VLOOKUP(A10,'Rapportage deelnemers'!A:X,23,0),"")</f>
        <v/>
      </c>
      <c r="I10" s="136" t="str">
        <f>IFERROR(VLOOKUP(A10,'Rapportage deelnemers'!A:J,9,0),"")</f>
        <v/>
      </c>
      <c r="J10" s="136" t="str">
        <f>IFERROR(VLOOKUP(A10,'Rapportage deelnemers'!A:K,10,0),"")</f>
        <v/>
      </c>
      <c r="K10" s="135"/>
      <c r="L10" s="223"/>
      <c r="M10" s="135"/>
      <c r="N10" s="136" t="str">
        <f>IFERROR(VLOOKUP($A10,'Rapportage deelnemers'!$A:L,11,0),"")</f>
        <v/>
      </c>
      <c r="O10" s="136" t="str">
        <f>IFERROR(VLOOKUP($A10,'Rapportage deelnemers'!$A:M,12,0),"")</f>
        <v/>
      </c>
      <c r="P10" s="136" t="str">
        <f>IFERROR(VLOOKUP($A10,'Rapportage deelnemers'!$A:N,13,0),"")</f>
        <v/>
      </c>
      <c r="Q10" s="136" t="str">
        <f>IFERROR(VLOOKUP($A10,'Rapportage deelnemers'!$A:O,14,0),"")</f>
        <v/>
      </c>
      <c r="R10" s="136" t="str">
        <f>IFERROR(VLOOKUP($A10,'Rapportage deelnemers'!$A:P,15,0),"")</f>
        <v/>
      </c>
      <c r="S10" s="136" t="str">
        <f>IFERROR(VLOOKUP($A10,'Rapportage deelnemers'!$A:Q,16,0),"")</f>
        <v/>
      </c>
      <c r="T10" s="136" t="str">
        <f>IFERROR(IF(VLOOKUP($A10,'Rapportage deelnemers'!$A:R,17,0)=0,"",VLOOKUP($A10,'Rapportage deelnemers'!$A:R,17,0)),"")</f>
        <v/>
      </c>
      <c r="U10" s="138"/>
      <c r="V10" s="138"/>
      <c r="W10" s="135"/>
      <c r="X10" s="135"/>
      <c r="Y10" s="135"/>
      <c r="Z10" s="135"/>
      <c r="AA10" s="135"/>
      <c r="AB10" s="199" t="str">
        <f t="shared" si="0"/>
        <v/>
      </c>
      <c r="AC10" s="199" t="str">
        <f t="shared" si="1"/>
        <v/>
      </c>
      <c r="AD10" s="199" t="str">
        <f t="shared" si="2"/>
        <v/>
      </c>
      <c r="AE10" s="141"/>
      <c r="AF10" s="138"/>
      <c r="AG10" s="135"/>
      <c r="AH10" s="135"/>
      <c r="AI10" s="135"/>
      <c r="AJ10" s="252"/>
      <c r="AK10" s="252"/>
      <c r="AL10" s="252"/>
    </row>
    <row r="11" spans="1:38" ht="16" thickBot="1">
      <c r="A11" s="135"/>
      <c r="B11" s="136" t="str">
        <f>IFERROR(VLOOKUP(A11,'Rapportage deelnemers'!A:D,4,0),"")</f>
        <v/>
      </c>
      <c r="C11" s="136" t="str">
        <f>IFERROR(VLOOKUP(A11,'Rapportage deelnemers'!A:E,5,0),"")</f>
        <v/>
      </c>
      <c r="D11" s="135"/>
      <c r="E11" s="137"/>
      <c r="F11" s="135"/>
      <c r="G11" s="135"/>
      <c r="H11" s="140" t="str">
        <f>IFERROR(VLOOKUP(A11,'Rapportage deelnemers'!A:X,23,0),"")</f>
        <v/>
      </c>
      <c r="I11" s="136" t="str">
        <f>IFERROR(VLOOKUP(A11,'Rapportage deelnemers'!A:J,9,0),"")</f>
        <v/>
      </c>
      <c r="J11" s="136" t="str">
        <f>IFERROR(VLOOKUP(A11,'Rapportage deelnemers'!A:K,10,0),"")</f>
        <v/>
      </c>
      <c r="K11" s="135"/>
      <c r="L11" s="223"/>
      <c r="M11" s="135"/>
      <c r="N11" s="136" t="str">
        <f>IFERROR(VLOOKUP($A11,'Rapportage deelnemers'!$A:L,11,0),"")</f>
        <v/>
      </c>
      <c r="O11" s="136" t="str">
        <f>IFERROR(VLOOKUP($A11,'Rapportage deelnemers'!$A:M,12,0),"")</f>
        <v/>
      </c>
      <c r="P11" s="136" t="str">
        <f>IFERROR(VLOOKUP($A11,'Rapportage deelnemers'!$A:N,13,0),"")</f>
        <v/>
      </c>
      <c r="Q11" s="136" t="str">
        <f>IFERROR(VLOOKUP($A11,'Rapportage deelnemers'!$A:O,14,0),"")</f>
        <v/>
      </c>
      <c r="R11" s="136" t="str">
        <f>IFERROR(VLOOKUP($A11,'Rapportage deelnemers'!$A:P,15,0),"")</f>
        <v/>
      </c>
      <c r="S11" s="136" t="str">
        <f>IFERROR(VLOOKUP($A11,'Rapportage deelnemers'!$A:Q,16,0),"")</f>
        <v/>
      </c>
      <c r="T11" s="136" t="str">
        <f>IFERROR(IF(VLOOKUP($A11,'Rapportage deelnemers'!$A:R,17,0)=0,"",VLOOKUP($A11,'Rapportage deelnemers'!$A:R,17,0)),"")</f>
        <v/>
      </c>
      <c r="U11" s="138"/>
      <c r="V11" s="138"/>
      <c r="W11" s="135"/>
      <c r="X11" s="135"/>
      <c r="Y11" s="135"/>
      <c r="Z11" s="135"/>
      <c r="AA11" s="135"/>
      <c r="AB11" s="199" t="str">
        <f t="shared" si="0"/>
        <v/>
      </c>
      <c r="AC11" s="199" t="str">
        <f t="shared" si="1"/>
        <v/>
      </c>
      <c r="AD11" s="199" t="str">
        <f t="shared" si="2"/>
        <v/>
      </c>
      <c r="AE11" s="141"/>
      <c r="AF11" s="138"/>
      <c r="AG11" s="138"/>
      <c r="AH11" s="135"/>
      <c r="AI11" s="135"/>
      <c r="AJ11" s="252"/>
      <c r="AK11" s="252"/>
      <c r="AL11" s="252"/>
    </row>
    <row r="12" spans="1:38" ht="16" thickBot="1">
      <c r="A12" s="135"/>
      <c r="B12" s="136" t="str">
        <f>IFERROR(VLOOKUP(A12,'Rapportage deelnemers'!A:D,4,0),"")</f>
        <v/>
      </c>
      <c r="C12" s="136" t="str">
        <f>IFERROR(VLOOKUP(A12,'Rapportage deelnemers'!A:E,5,0),"")</f>
        <v/>
      </c>
      <c r="D12" s="135"/>
      <c r="E12" s="137"/>
      <c r="F12" s="135"/>
      <c r="G12" s="135"/>
      <c r="H12" s="140" t="str">
        <f>IFERROR(VLOOKUP(A12,'Rapportage deelnemers'!A:X,23,0),"")</f>
        <v/>
      </c>
      <c r="I12" s="136" t="str">
        <f>IFERROR(VLOOKUP(A12,'Rapportage deelnemers'!A:J,9,0),"")</f>
        <v/>
      </c>
      <c r="J12" s="136" t="str">
        <f>IFERROR(VLOOKUP(A12,'Rapportage deelnemers'!A:K,10,0),"")</f>
        <v/>
      </c>
      <c r="K12" s="135"/>
      <c r="L12" s="223"/>
      <c r="M12" s="135"/>
      <c r="N12" s="136" t="str">
        <f>IFERROR(VLOOKUP($A12,'Rapportage deelnemers'!$A:L,11,0),"")</f>
        <v/>
      </c>
      <c r="O12" s="136" t="str">
        <f>IFERROR(VLOOKUP($A12,'Rapportage deelnemers'!$A:M,12,0),"")</f>
        <v/>
      </c>
      <c r="P12" s="136" t="str">
        <f>IFERROR(VLOOKUP($A12,'Rapportage deelnemers'!$A:N,13,0),"")</f>
        <v/>
      </c>
      <c r="Q12" s="136" t="str">
        <f>IFERROR(VLOOKUP($A12,'Rapportage deelnemers'!$A:O,14,0),"")</f>
        <v/>
      </c>
      <c r="R12" s="136" t="str">
        <f>IFERROR(VLOOKUP($A12,'Rapportage deelnemers'!$A:P,15,0),"")</f>
        <v/>
      </c>
      <c r="S12" s="136" t="str">
        <f>IFERROR(VLOOKUP($A12,'Rapportage deelnemers'!$A:Q,16,0),"")</f>
        <v/>
      </c>
      <c r="T12" s="136" t="str">
        <f>IFERROR(IF(VLOOKUP($A12,'Rapportage deelnemers'!$A:R,17,0)=0,"",VLOOKUP($A12,'Rapportage deelnemers'!$A:R,17,0)),"")</f>
        <v/>
      </c>
      <c r="U12" s="138"/>
      <c r="V12" s="138"/>
      <c r="W12" s="135"/>
      <c r="X12" s="135"/>
      <c r="Y12" s="135"/>
      <c r="Z12" s="135"/>
      <c r="AA12" s="135"/>
      <c r="AB12" s="199" t="str">
        <f t="shared" si="0"/>
        <v/>
      </c>
      <c r="AC12" s="199" t="str">
        <f t="shared" si="1"/>
        <v/>
      </c>
      <c r="AD12" s="199" t="str">
        <f t="shared" si="2"/>
        <v/>
      </c>
      <c r="AE12" s="141"/>
      <c r="AF12" s="138"/>
      <c r="AG12" s="135"/>
      <c r="AH12" s="135"/>
      <c r="AI12" s="135"/>
      <c r="AJ12" s="252"/>
      <c r="AK12" s="252"/>
      <c r="AL12" s="252"/>
    </row>
    <row r="13" spans="1:38" ht="16" thickBot="1">
      <c r="A13" s="135"/>
      <c r="B13" s="136" t="str">
        <f>IFERROR(VLOOKUP(A13,'Rapportage deelnemers'!A:D,4,0),"")</f>
        <v/>
      </c>
      <c r="C13" s="136" t="str">
        <f>IFERROR(VLOOKUP(A13,'Rapportage deelnemers'!A:E,5,0),"")</f>
        <v/>
      </c>
      <c r="D13" s="135"/>
      <c r="E13" s="137"/>
      <c r="F13" s="135"/>
      <c r="G13" s="135"/>
      <c r="H13" s="140" t="str">
        <f>IFERROR(VLOOKUP(A13,'Rapportage deelnemers'!A:X,23,0),"")</f>
        <v/>
      </c>
      <c r="I13" s="136" t="str">
        <f>IFERROR(VLOOKUP(A13,'Rapportage deelnemers'!A:J,9,0),"")</f>
        <v/>
      </c>
      <c r="J13" s="136" t="str">
        <f>IFERROR(VLOOKUP(A13,'Rapportage deelnemers'!A:K,10,0),"")</f>
        <v/>
      </c>
      <c r="K13" s="135"/>
      <c r="L13" s="223"/>
      <c r="M13" s="135"/>
      <c r="N13" s="136" t="str">
        <f>IFERROR(VLOOKUP($A13,'Rapportage deelnemers'!$A:L,11,0),"")</f>
        <v/>
      </c>
      <c r="O13" s="136" t="str">
        <f>IFERROR(VLOOKUP($A13,'Rapportage deelnemers'!$A:M,12,0),"")</f>
        <v/>
      </c>
      <c r="P13" s="136" t="str">
        <f>IFERROR(VLOOKUP($A13,'Rapportage deelnemers'!$A:N,13,0),"")</f>
        <v/>
      </c>
      <c r="Q13" s="136" t="str">
        <f>IFERROR(VLOOKUP($A13,'Rapportage deelnemers'!$A:O,14,0),"")</f>
        <v/>
      </c>
      <c r="R13" s="136" t="str">
        <f>IFERROR(VLOOKUP($A13,'Rapportage deelnemers'!$A:P,15,0),"")</f>
        <v/>
      </c>
      <c r="S13" s="136" t="str">
        <f>IFERROR(VLOOKUP($A13,'Rapportage deelnemers'!$A:Q,16,0),"")</f>
        <v/>
      </c>
      <c r="T13" s="136" t="str">
        <f>IFERROR(IF(VLOOKUP($A13,'Rapportage deelnemers'!$A:R,17,0)=0,"",VLOOKUP($A13,'Rapportage deelnemers'!$A:R,17,0)),"")</f>
        <v/>
      </c>
      <c r="U13" s="138"/>
      <c r="V13" s="138"/>
      <c r="W13" s="135"/>
      <c r="X13" s="135"/>
      <c r="Y13" s="135"/>
      <c r="Z13" s="135"/>
      <c r="AA13" s="135"/>
      <c r="AB13" s="199" t="str">
        <f t="shared" si="0"/>
        <v/>
      </c>
      <c r="AC13" s="199" t="str">
        <f t="shared" si="1"/>
        <v/>
      </c>
      <c r="AD13" s="199" t="str">
        <f t="shared" si="2"/>
        <v/>
      </c>
      <c r="AE13" s="141"/>
      <c r="AF13" s="138"/>
      <c r="AG13" s="138"/>
      <c r="AH13" s="135"/>
      <c r="AI13" s="135"/>
      <c r="AJ13" s="252"/>
      <c r="AK13" s="252"/>
      <c r="AL13" s="252"/>
    </row>
    <row r="14" spans="1:38" ht="16" thickBot="1">
      <c r="A14" s="135"/>
      <c r="B14" s="136" t="str">
        <f>IFERROR(VLOOKUP(A14,'Rapportage deelnemers'!A:D,4,0),"")</f>
        <v/>
      </c>
      <c r="C14" s="136" t="str">
        <f>IFERROR(VLOOKUP(A14,'Rapportage deelnemers'!A:E,5,0),"")</f>
        <v/>
      </c>
      <c r="D14" s="135"/>
      <c r="E14" s="137"/>
      <c r="F14" s="135"/>
      <c r="G14" s="135"/>
      <c r="H14" s="140" t="str">
        <f>IFERROR(VLOOKUP(A14,'Rapportage deelnemers'!A:X,23,0),"")</f>
        <v/>
      </c>
      <c r="I14" s="136" t="str">
        <f>IFERROR(VLOOKUP(A14,'Rapportage deelnemers'!A:J,9,0),"")</f>
        <v/>
      </c>
      <c r="J14" s="136" t="str">
        <f>IFERROR(VLOOKUP(A14,'Rapportage deelnemers'!A:K,10,0),"")</f>
        <v/>
      </c>
      <c r="K14" s="135"/>
      <c r="L14" s="223"/>
      <c r="M14" s="135"/>
      <c r="N14" s="136" t="str">
        <f>IFERROR(VLOOKUP($A14,'Rapportage deelnemers'!$A:L,11,0),"")</f>
        <v/>
      </c>
      <c r="O14" s="136" t="str">
        <f>IFERROR(VLOOKUP($A14,'Rapportage deelnemers'!$A:M,12,0),"")</f>
        <v/>
      </c>
      <c r="P14" s="136" t="str">
        <f>IFERROR(VLOOKUP($A14,'Rapportage deelnemers'!$A:N,13,0),"")</f>
        <v/>
      </c>
      <c r="Q14" s="136" t="str">
        <f>IFERROR(VLOOKUP($A14,'Rapportage deelnemers'!$A:O,14,0),"")</f>
        <v/>
      </c>
      <c r="R14" s="136" t="str">
        <f>IFERROR(VLOOKUP($A14,'Rapportage deelnemers'!$A:P,15,0),"")</f>
        <v/>
      </c>
      <c r="S14" s="136" t="str">
        <f>IFERROR(VLOOKUP($A14,'Rapportage deelnemers'!$A:Q,16,0),"")</f>
        <v/>
      </c>
      <c r="T14" s="136" t="str">
        <f>IFERROR(IF(VLOOKUP($A14,'Rapportage deelnemers'!$A:R,17,0)=0,"",VLOOKUP($A14,'Rapportage deelnemers'!$A:R,17,0)),"")</f>
        <v/>
      </c>
      <c r="U14" s="138"/>
      <c r="V14" s="138"/>
      <c r="W14" s="135"/>
      <c r="X14" s="135"/>
      <c r="Y14" s="135"/>
      <c r="Z14" s="135"/>
      <c r="AA14" s="135"/>
      <c r="AB14" s="199" t="str">
        <f t="shared" si="0"/>
        <v/>
      </c>
      <c r="AC14" s="199" t="str">
        <f t="shared" si="1"/>
        <v/>
      </c>
      <c r="AD14" s="199" t="str">
        <f t="shared" si="2"/>
        <v/>
      </c>
      <c r="AE14" s="141"/>
      <c r="AF14" s="138"/>
      <c r="AG14" s="135"/>
      <c r="AH14" s="135"/>
      <c r="AI14" s="135"/>
      <c r="AJ14" s="252"/>
      <c r="AK14" s="252"/>
      <c r="AL14" s="252"/>
    </row>
    <row r="15" spans="1:38" ht="16" thickBot="1">
      <c r="A15" s="135"/>
      <c r="B15" s="136" t="str">
        <f>IFERROR(VLOOKUP(A15,'Rapportage deelnemers'!A:D,4,0),"")</f>
        <v/>
      </c>
      <c r="C15" s="136" t="str">
        <f>IFERROR(VLOOKUP(A15,'Rapportage deelnemers'!A:E,5,0),"")</f>
        <v/>
      </c>
      <c r="D15" s="135"/>
      <c r="E15" s="137"/>
      <c r="F15" s="135"/>
      <c r="G15" s="135"/>
      <c r="H15" s="140" t="str">
        <f>IFERROR(VLOOKUP(A15,'Rapportage deelnemers'!A:X,23,0),"")</f>
        <v/>
      </c>
      <c r="I15" s="136" t="str">
        <f>IFERROR(VLOOKUP(A15,'Rapportage deelnemers'!A:J,9,0),"")</f>
        <v/>
      </c>
      <c r="J15" s="136" t="str">
        <f>IFERROR(VLOOKUP(A15,'Rapportage deelnemers'!A:K,10,0),"")</f>
        <v/>
      </c>
      <c r="K15" s="135"/>
      <c r="L15" s="223"/>
      <c r="M15" s="135"/>
      <c r="N15" s="136" t="str">
        <f>IFERROR(VLOOKUP($A15,'Rapportage deelnemers'!$A:L,11,0),"")</f>
        <v/>
      </c>
      <c r="O15" s="136" t="str">
        <f>IFERROR(VLOOKUP($A15,'Rapportage deelnemers'!$A:M,12,0),"")</f>
        <v/>
      </c>
      <c r="P15" s="136" t="str">
        <f>IFERROR(VLOOKUP($A15,'Rapportage deelnemers'!$A:N,13,0),"")</f>
        <v/>
      </c>
      <c r="Q15" s="136" t="str">
        <f>IFERROR(VLOOKUP($A15,'Rapportage deelnemers'!$A:O,14,0),"")</f>
        <v/>
      </c>
      <c r="R15" s="136" t="str">
        <f>IFERROR(VLOOKUP($A15,'Rapportage deelnemers'!$A:P,15,0),"")</f>
        <v/>
      </c>
      <c r="S15" s="136" t="str">
        <f>IFERROR(VLOOKUP($A15,'Rapportage deelnemers'!$A:Q,16,0),"")</f>
        <v/>
      </c>
      <c r="T15" s="136" t="str">
        <f>IFERROR(IF(VLOOKUP($A15,'Rapportage deelnemers'!$A:R,17,0)=0,"",VLOOKUP($A15,'Rapportage deelnemers'!$A:R,17,0)),"")</f>
        <v/>
      </c>
      <c r="U15" s="138"/>
      <c r="V15" s="138"/>
      <c r="W15" s="135"/>
      <c r="X15" s="135"/>
      <c r="Y15" s="135"/>
      <c r="Z15" s="135"/>
      <c r="AA15" s="135"/>
      <c r="AB15" s="199" t="str">
        <f t="shared" si="0"/>
        <v/>
      </c>
      <c r="AC15" s="199" t="str">
        <f t="shared" si="1"/>
        <v/>
      </c>
      <c r="AD15" s="199" t="str">
        <f t="shared" si="2"/>
        <v/>
      </c>
      <c r="AE15" s="141"/>
      <c r="AF15" s="138"/>
      <c r="AG15" s="138"/>
      <c r="AH15" s="135"/>
      <c r="AI15" s="135"/>
      <c r="AJ15" s="252"/>
      <c r="AK15" s="252"/>
      <c r="AL15" s="252"/>
    </row>
    <row r="16" spans="1:38" ht="16" thickBot="1">
      <c r="A16" s="135"/>
      <c r="B16" s="136" t="str">
        <f>IFERROR(VLOOKUP(A16,'Rapportage deelnemers'!A:D,4,0),"")</f>
        <v/>
      </c>
      <c r="C16" s="136" t="str">
        <f>IFERROR(VLOOKUP(A16,'Rapportage deelnemers'!A:E,5,0),"")</f>
        <v/>
      </c>
      <c r="D16" s="135"/>
      <c r="E16" s="137"/>
      <c r="F16" s="135"/>
      <c r="G16" s="135"/>
      <c r="H16" s="140" t="str">
        <f>IFERROR(VLOOKUP(A16,'Rapportage deelnemers'!A:X,23,0),"")</f>
        <v/>
      </c>
      <c r="I16" s="136" t="str">
        <f>IFERROR(VLOOKUP(A16,'Rapportage deelnemers'!A:J,9,0),"")</f>
        <v/>
      </c>
      <c r="J16" s="136" t="str">
        <f>IFERROR(VLOOKUP(A16,'Rapportage deelnemers'!A:K,10,0),"")</f>
        <v/>
      </c>
      <c r="K16" s="135"/>
      <c r="L16" s="223"/>
      <c r="M16" s="135"/>
      <c r="N16" s="136" t="str">
        <f>IFERROR(VLOOKUP($A16,'Rapportage deelnemers'!$A:L,11,0),"")</f>
        <v/>
      </c>
      <c r="O16" s="136" t="str">
        <f>IFERROR(VLOOKUP($A16,'Rapportage deelnemers'!$A:M,12,0),"")</f>
        <v/>
      </c>
      <c r="P16" s="136" t="str">
        <f>IFERROR(VLOOKUP($A16,'Rapportage deelnemers'!$A:N,13,0),"")</f>
        <v/>
      </c>
      <c r="Q16" s="136" t="str">
        <f>IFERROR(VLOOKUP($A16,'Rapportage deelnemers'!$A:O,14,0),"")</f>
        <v/>
      </c>
      <c r="R16" s="136" t="str">
        <f>IFERROR(VLOOKUP($A16,'Rapportage deelnemers'!$A:P,15,0),"")</f>
        <v/>
      </c>
      <c r="S16" s="136" t="str">
        <f>IFERROR(VLOOKUP($A16,'Rapportage deelnemers'!$A:Q,16,0),"")</f>
        <v/>
      </c>
      <c r="T16" s="136" t="str">
        <f>IFERROR(IF(VLOOKUP($A16,'Rapportage deelnemers'!$A:R,17,0)=0,"",VLOOKUP($A16,'Rapportage deelnemers'!$A:R,17,0)),"")</f>
        <v/>
      </c>
      <c r="U16" s="138"/>
      <c r="V16" s="138"/>
      <c r="W16" s="135"/>
      <c r="X16" s="135"/>
      <c r="Y16" s="135"/>
      <c r="Z16" s="135"/>
      <c r="AA16" s="135"/>
      <c r="AB16" s="199" t="str">
        <f t="shared" si="0"/>
        <v/>
      </c>
      <c r="AC16" s="199" t="str">
        <f t="shared" si="1"/>
        <v/>
      </c>
      <c r="AD16" s="199" t="str">
        <f t="shared" si="2"/>
        <v/>
      </c>
      <c r="AE16" s="141"/>
      <c r="AF16" s="138"/>
      <c r="AG16" s="138"/>
      <c r="AH16" s="135"/>
      <c r="AI16" s="135"/>
      <c r="AJ16" s="252"/>
      <c r="AK16" s="252"/>
      <c r="AL16" s="252"/>
    </row>
    <row r="17" spans="1:38" ht="16" thickBot="1">
      <c r="A17" s="135"/>
      <c r="B17" s="136" t="str">
        <f>IFERROR(VLOOKUP(A17,'Rapportage deelnemers'!A:D,4,0),"")</f>
        <v/>
      </c>
      <c r="C17" s="136" t="str">
        <f>IFERROR(VLOOKUP(A17,'Rapportage deelnemers'!A:E,5,0),"")</f>
        <v/>
      </c>
      <c r="D17" s="135"/>
      <c r="E17" s="137"/>
      <c r="F17" s="135"/>
      <c r="G17" s="142"/>
      <c r="H17" s="140" t="str">
        <f>IFERROR(VLOOKUP(A17,'Rapportage deelnemers'!A:X,23,0),"")</f>
        <v/>
      </c>
      <c r="I17" s="136" t="str">
        <f>IFERROR(VLOOKUP(A17,'Rapportage deelnemers'!A:J,9,0),"")</f>
        <v/>
      </c>
      <c r="J17" s="136" t="str">
        <f>IFERROR(VLOOKUP(A17,'Rapportage deelnemers'!A:K,10,0),"")</f>
        <v/>
      </c>
      <c r="K17" s="135"/>
      <c r="L17" s="223"/>
      <c r="M17" s="135"/>
      <c r="N17" s="136" t="str">
        <f>IFERROR(VLOOKUP($A17,'Rapportage deelnemers'!$A:L,11,0),"")</f>
        <v/>
      </c>
      <c r="O17" s="136" t="str">
        <f>IFERROR(VLOOKUP($A17,'Rapportage deelnemers'!$A:M,12,0),"")</f>
        <v/>
      </c>
      <c r="P17" s="136" t="str">
        <f>IFERROR(VLOOKUP($A17,'Rapportage deelnemers'!$A:N,13,0),"")</f>
        <v/>
      </c>
      <c r="Q17" s="136" t="str">
        <f>IFERROR(VLOOKUP($A17,'Rapportage deelnemers'!$A:O,14,0),"")</f>
        <v/>
      </c>
      <c r="R17" s="136" t="str">
        <f>IFERROR(VLOOKUP($A17,'Rapportage deelnemers'!$A:P,15,0),"")</f>
        <v/>
      </c>
      <c r="S17" s="136" t="str">
        <f>IFERROR(VLOOKUP($A17,'Rapportage deelnemers'!$A:Q,16,0),"")</f>
        <v/>
      </c>
      <c r="T17" s="136" t="str">
        <f>IFERROR(IF(VLOOKUP($A17,'Rapportage deelnemers'!$A:R,17,0)=0,"",VLOOKUP($A17,'Rapportage deelnemers'!$A:R,17,0)),"")</f>
        <v/>
      </c>
      <c r="U17" s="138"/>
      <c r="V17" s="138"/>
      <c r="W17" s="135"/>
      <c r="X17" s="135"/>
      <c r="Y17" s="135"/>
      <c r="Z17" s="228"/>
      <c r="AA17" s="143"/>
      <c r="AB17" s="199" t="str">
        <f t="shared" si="0"/>
        <v/>
      </c>
      <c r="AC17" s="199" t="str">
        <f t="shared" si="1"/>
        <v/>
      </c>
      <c r="AD17" s="199" t="str">
        <f t="shared" si="2"/>
        <v/>
      </c>
      <c r="AE17" s="141"/>
      <c r="AF17" s="138"/>
      <c r="AG17" s="138"/>
      <c r="AH17" s="135"/>
      <c r="AI17" s="135"/>
      <c r="AJ17" s="252"/>
      <c r="AK17" s="252"/>
      <c r="AL17" s="252"/>
    </row>
    <row r="18" spans="1:38" ht="16" thickBot="1">
      <c r="A18" s="135"/>
      <c r="B18" s="136" t="str">
        <f>IFERROR(VLOOKUP(A18,'Rapportage deelnemers'!A:D,4,0),"")</f>
        <v/>
      </c>
      <c r="C18" s="136" t="str">
        <f>IFERROR(VLOOKUP(A18,'Rapportage deelnemers'!A:E,5,0),"")</f>
        <v/>
      </c>
      <c r="D18" s="135"/>
      <c r="E18" s="137"/>
      <c r="F18" s="135"/>
      <c r="G18" s="142"/>
      <c r="H18" s="140" t="str">
        <f>IFERROR(VLOOKUP(A18,'Rapportage deelnemers'!A:X,23,0),"")</f>
        <v/>
      </c>
      <c r="I18" s="136" t="str">
        <f>IFERROR(VLOOKUP(A18,'Rapportage deelnemers'!A:J,9,0),"")</f>
        <v/>
      </c>
      <c r="J18" s="136" t="str">
        <f>IFERROR(VLOOKUP(A18,'Rapportage deelnemers'!A:K,10,0),"")</f>
        <v/>
      </c>
      <c r="K18" s="135"/>
      <c r="L18" s="223"/>
      <c r="M18" s="135"/>
      <c r="N18" s="136" t="str">
        <f>IFERROR(VLOOKUP($A18,'Rapportage deelnemers'!$A:L,11,0),"")</f>
        <v/>
      </c>
      <c r="O18" s="136" t="str">
        <f>IFERROR(VLOOKUP($A18,'Rapportage deelnemers'!$A:M,12,0),"")</f>
        <v/>
      </c>
      <c r="P18" s="136" t="str">
        <f>IFERROR(VLOOKUP($A18,'Rapportage deelnemers'!$A:N,13,0),"")</f>
        <v/>
      </c>
      <c r="Q18" s="136" t="str">
        <f>IFERROR(VLOOKUP($A18,'Rapportage deelnemers'!$A:O,14,0),"")</f>
        <v/>
      </c>
      <c r="R18" s="136" t="str">
        <f>IFERROR(VLOOKUP($A18,'Rapportage deelnemers'!$A:P,15,0),"")</f>
        <v/>
      </c>
      <c r="S18" s="136" t="str">
        <f>IFERROR(VLOOKUP($A18,'Rapportage deelnemers'!$A:Q,16,0),"")</f>
        <v/>
      </c>
      <c r="T18" s="136" t="str">
        <f>IFERROR(IF(VLOOKUP($A18,'Rapportage deelnemers'!$A:R,17,0)=0,"",VLOOKUP($A18,'Rapportage deelnemers'!$A:R,17,0)),"")</f>
        <v/>
      </c>
      <c r="U18" s="138"/>
      <c r="V18" s="138"/>
      <c r="W18" s="135"/>
      <c r="X18" s="135"/>
      <c r="Y18" s="135"/>
      <c r="Z18" s="228"/>
      <c r="AA18" s="143"/>
      <c r="AB18" s="199" t="str">
        <f t="shared" si="0"/>
        <v/>
      </c>
      <c r="AC18" s="199" t="str">
        <f t="shared" si="1"/>
        <v/>
      </c>
      <c r="AD18" s="199" t="str">
        <f t="shared" si="2"/>
        <v/>
      </c>
      <c r="AE18" s="141"/>
      <c r="AF18" s="138"/>
      <c r="AG18" s="138"/>
      <c r="AH18" s="135"/>
      <c r="AI18" s="135"/>
      <c r="AJ18" s="252"/>
      <c r="AK18" s="252"/>
      <c r="AL18" s="252"/>
    </row>
    <row r="19" spans="1:38" ht="16" thickBot="1">
      <c r="A19" s="135"/>
      <c r="B19" s="136" t="str">
        <f>IFERROR(VLOOKUP(A19,'Rapportage deelnemers'!A:D,4,0),"")</f>
        <v/>
      </c>
      <c r="C19" s="136" t="str">
        <f>IFERROR(VLOOKUP(A19,'Rapportage deelnemers'!A:E,5,0),"")</f>
        <v/>
      </c>
      <c r="D19" s="135"/>
      <c r="E19" s="137"/>
      <c r="F19" s="135"/>
      <c r="G19" s="142"/>
      <c r="H19" s="140" t="str">
        <f>IFERROR(VLOOKUP(A19,'Rapportage deelnemers'!A:X,23,0),"")</f>
        <v/>
      </c>
      <c r="I19" s="136" t="str">
        <f>IFERROR(VLOOKUP(A19,'Rapportage deelnemers'!A:J,9,0),"")</f>
        <v/>
      </c>
      <c r="J19" s="136" t="str">
        <f>IFERROR(VLOOKUP(A19,'Rapportage deelnemers'!A:K,10,0),"")</f>
        <v/>
      </c>
      <c r="K19" s="135"/>
      <c r="L19" s="223"/>
      <c r="M19" s="135"/>
      <c r="N19" s="136" t="str">
        <f>IFERROR(VLOOKUP($A19,'Rapportage deelnemers'!$A:L,11,0),"")</f>
        <v/>
      </c>
      <c r="O19" s="136" t="str">
        <f>IFERROR(VLOOKUP($A19,'Rapportage deelnemers'!$A:M,12,0),"")</f>
        <v/>
      </c>
      <c r="P19" s="136" t="str">
        <f>IFERROR(VLOOKUP($A19,'Rapportage deelnemers'!$A:N,13,0),"")</f>
        <v/>
      </c>
      <c r="Q19" s="136" t="str">
        <f>IFERROR(VLOOKUP($A19,'Rapportage deelnemers'!$A:O,14,0),"")</f>
        <v/>
      </c>
      <c r="R19" s="136" t="str">
        <f>IFERROR(VLOOKUP($A19,'Rapportage deelnemers'!$A:P,15,0),"")</f>
        <v/>
      </c>
      <c r="S19" s="136" t="str">
        <f>IFERROR(VLOOKUP($A19,'Rapportage deelnemers'!$A:Q,16,0),"")</f>
        <v/>
      </c>
      <c r="T19" s="136" t="str">
        <f>IFERROR(IF(VLOOKUP($A19,'Rapportage deelnemers'!$A:R,17,0)=0,"",VLOOKUP($A19,'Rapportage deelnemers'!$A:R,17,0)),"")</f>
        <v/>
      </c>
      <c r="U19" s="138"/>
      <c r="V19" s="138"/>
      <c r="W19" s="135"/>
      <c r="X19" s="135"/>
      <c r="Y19" s="135"/>
      <c r="Z19" s="228"/>
      <c r="AA19" s="143"/>
      <c r="AB19" s="199" t="str">
        <f t="shared" si="0"/>
        <v/>
      </c>
      <c r="AC19" s="199" t="str">
        <f t="shared" si="1"/>
        <v/>
      </c>
      <c r="AD19" s="199" t="str">
        <f t="shared" si="2"/>
        <v/>
      </c>
      <c r="AE19" s="141"/>
      <c r="AF19" s="137"/>
      <c r="AG19" s="138"/>
      <c r="AH19" s="135"/>
      <c r="AI19" s="135"/>
      <c r="AJ19" s="252"/>
      <c r="AK19" s="252"/>
      <c r="AL19" s="252"/>
    </row>
    <row r="20" spans="1:38" ht="16" thickBot="1">
      <c r="A20" s="135"/>
      <c r="B20" s="136" t="str">
        <f>IFERROR(VLOOKUP(A20,'Rapportage deelnemers'!A:D,4,0),"")</f>
        <v/>
      </c>
      <c r="C20" s="136" t="str">
        <f>IFERROR(VLOOKUP(A20,'Rapportage deelnemers'!A:E,5,0),"")</f>
        <v/>
      </c>
      <c r="D20" s="135"/>
      <c r="E20" s="137"/>
      <c r="F20" s="135"/>
      <c r="G20" s="142"/>
      <c r="H20" s="140" t="str">
        <f>IFERROR(VLOOKUP(A20,'Rapportage deelnemers'!A:X,23,0),"")</f>
        <v/>
      </c>
      <c r="I20" s="136" t="str">
        <f>IFERROR(VLOOKUP(A20,'Rapportage deelnemers'!A:J,9,0),"")</f>
        <v/>
      </c>
      <c r="J20" s="136" t="str">
        <f>IFERROR(VLOOKUP(A20,'Rapportage deelnemers'!A:K,10,0),"")</f>
        <v/>
      </c>
      <c r="K20" s="135"/>
      <c r="L20" s="223"/>
      <c r="M20" s="135"/>
      <c r="N20" s="136" t="str">
        <f>IFERROR(VLOOKUP($A20,'Rapportage deelnemers'!$A:L,11,0),"")</f>
        <v/>
      </c>
      <c r="O20" s="136" t="str">
        <f>IFERROR(VLOOKUP($A20,'Rapportage deelnemers'!$A:M,12,0),"")</f>
        <v/>
      </c>
      <c r="P20" s="136" t="str">
        <f>IFERROR(VLOOKUP($A20,'Rapportage deelnemers'!$A:N,13,0),"")</f>
        <v/>
      </c>
      <c r="Q20" s="136" t="str">
        <f>IFERROR(VLOOKUP($A20,'Rapportage deelnemers'!$A:O,14,0),"")</f>
        <v/>
      </c>
      <c r="R20" s="136" t="str">
        <f>IFERROR(VLOOKUP($A20,'Rapportage deelnemers'!$A:P,15,0),"")</f>
        <v/>
      </c>
      <c r="S20" s="136" t="str">
        <f>IFERROR(VLOOKUP($A20,'Rapportage deelnemers'!$A:Q,16,0),"")</f>
        <v/>
      </c>
      <c r="T20" s="136" t="str">
        <f>IFERROR(IF(VLOOKUP($A20,'Rapportage deelnemers'!$A:R,17,0)=0,"",VLOOKUP($A20,'Rapportage deelnemers'!$A:R,17,0)),"")</f>
        <v/>
      </c>
      <c r="U20" s="138"/>
      <c r="V20" s="138"/>
      <c r="W20" s="135"/>
      <c r="X20" s="135"/>
      <c r="Y20" s="135"/>
      <c r="Z20" s="135"/>
      <c r="AA20" s="143"/>
      <c r="AB20" s="199" t="str">
        <f t="shared" si="0"/>
        <v/>
      </c>
      <c r="AC20" s="199" t="str">
        <f t="shared" si="1"/>
        <v/>
      </c>
      <c r="AD20" s="199" t="str">
        <f t="shared" si="2"/>
        <v/>
      </c>
      <c r="AE20" s="141"/>
      <c r="AF20" s="137"/>
      <c r="AG20" s="138"/>
      <c r="AH20" s="135"/>
      <c r="AI20" s="135"/>
      <c r="AJ20" s="252"/>
      <c r="AK20" s="252"/>
      <c r="AL20" s="252"/>
    </row>
    <row r="21" spans="1:38" ht="16" thickBot="1">
      <c r="A21" s="135"/>
      <c r="B21" s="136" t="str">
        <f>IFERROR(VLOOKUP(A21,'Rapportage deelnemers'!A:D,4,0),"")</f>
        <v/>
      </c>
      <c r="C21" s="136" t="str">
        <f>IFERROR(VLOOKUP(A21,'Rapportage deelnemers'!A:E,5,0),"")</f>
        <v/>
      </c>
      <c r="D21" s="135"/>
      <c r="E21" s="137"/>
      <c r="F21" s="135"/>
      <c r="G21" s="142"/>
      <c r="H21" s="140" t="str">
        <f>IFERROR(VLOOKUP(A21,'Rapportage deelnemers'!A:X,23,0),"")</f>
        <v/>
      </c>
      <c r="I21" s="136" t="str">
        <f>IFERROR(VLOOKUP(A21,'Rapportage deelnemers'!A:J,9,0),"")</f>
        <v/>
      </c>
      <c r="J21" s="136" t="str">
        <f>IFERROR(VLOOKUP(A21,'Rapportage deelnemers'!A:K,10,0),"")</f>
        <v/>
      </c>
      <c r="K21" s="135"/>
      <c r="L21" s="223"/>
      <c r="M21" s="135"/>
      <c r="N21" s="136" t="str">
        <f>IFERROR(VLOOKUP($A21,'Rapportage deelnemers'!$A:L,11,0),"")</f>
        <v/>
      </c>
      <c r="O21" s="136" t="str">
        <f>IFERROR(VLOOKUP($A21,'Rapportage deelnemers'!$A:M,12,0),"")</f>
        <v/>
      </c>
      <c r="P21" s="136" t="str">
        <f>IFERROR(VLOOKUP($A21,'Rapportage deelnemers'!$A:N,13,0),"")</f>
        <v/>
      </c>
      <c r="Q21" s="136" t="str">
        <f>IFERROR(VLOOKUP($A21,'Rapportage deelnemers'!$A:O,14,0),"")</f>
        <v/>
      </c>
      <c r="R21" s="136" t="str">
        <f>IFERROR(VLOOKUP($A21,'Rapportage deelnemers'!$A:P,15,0),"")</f>
        <v/>
      </c>
      <c r="S21" s="136" t="str">
        <f>IFERROR(VLOOKUP($A21,'Rapportage deelnemers'!$A:Q,16,0),"")</f>
        <v/>
      </c>
      <c r="T21" s="136" t="str">
        <f>IFERROR(IF(VLOOKUP($A21,'Rapportage deelnemers'!$A:R,17,0)=0,"",VLOOKUP($A21,'Rapportage deelnemers'!$A:R,17,0)),"")</f>
        <v/>
      </c>
      <c r="U21" s="138"/>
      <c r="V21" s="138"/>
      <c r="W21" s="135"/>
      <c r="X21" s="135"/>
      <c r="Y21" s="135"/>
      <c r="Z21" s="135"/>
      <c r="AA21" s="143"/>
      <c r="AB21" s="199" t="str">
        <f t="shared" si="0"/>
        <v/>
      </c>
      <c r="AC21" s="199" t="str">
        <f t="shared" si="1"/>
        <v/>
      </c>
      <c r="AD21" s="199" t="str">
        <f t="shared" si="2"/>
        <v/>
      </c>
      <c r="AE21" s="141"/>
      <c r="AF21" s="137"/>
      <c r="AG21" s="138"/>
      <c r="AH21" s="135"/>
      <c r="AI21" s="135"/>
      <c r="AJ21" s="252"/>
      <c r="AK21" s="252"/>
      <c r="AL21" s="252"/>
    </row>
    <row r="22" spans="1:38" ht="16" thickBot="1">
      <c r="A22" s="135"/>
      <c r="B22" s="136" t="str">
        <f>IFERROR(VLOOKUP(A22,'Rapportage deelnemers'!A:D,4,0),"")</f>
        <v/>
      </c>
      <c r="C22" s="136" t="str">
        <f>IFERROR(VLOOKUP(A22,'Rapportage deelnemers'!A:E,5,0),"")</f>
        <v/>
      </c>
      <c r="D22" s="135"/>
      <c r="E22" s="137"/>
      <c r="F22" s="135"/>
      <c r="G22" s="142"/>
      <c r="H22" s="140" t="str">
        <f>IFERROR(VLOOKUP(A22,'Rapportage deelnemers'!A:X,23,0),"")</f>
        <v/>
      </c>
      <c r="I22" s="136" t="str">
        <f>IFERROR(VLOOKUP(A22,'Rapportage deelnemers'!A:J,9,0),"")</f>
        <v/>
      </c>
      <c r="J22" s="136" t="str">
        <f>IFERROR(VLOOKUP(A22,'Rapportage deelnemers'!A:K,10,0),"")</f>
        <v/>
      </c>
      <c r="K22" s="135"/>
      <c r="L22" s="223"/>
      <c r="M22" s="135"/>
      <c r="N22" s="136" t="str">
        <f>IFERROR(VLOOKUP($A22,'Rapportage deelnemers'!$A:L,11,0),"")</f>
        <v/>
      </c>
      <c r="O22" s="136" t="str">
        <f>IFERROR(VLOOKUP($A22,'Rapportage deelnemers'!$A:M,12,0),"")</f>
        <v/>
      </c>
      <c r="P22" s="136" t="str">
        <f>IFERROR(VLOOKUP($A22,'Rapportage deelnemers'!$A:N,13,0),"")</f>
        <v/>
      </c>
      <c r="Q22" s="136" t="str">
        <f>IFERROR(VLOOKUP($A22,'Rapportage deelnemers'!$A:O,14,0),"")</f>
        <v/>
      </c>
      <c r="R22" s="136" t="str">
        <f>IFERROR(VLOOKUP($A22,'Rapportage deelnemers'!$A:P,15,0),"")</f>
        <v/>
      </c>
      <c r="S22" s="136" t="str">
        <f>IFERROR(VLOOKUP($A22,'Rapportage deelnemers'!$A:Q,16,0),"")</f>
        <v/>
      </c>
      <c r="T22" s="136" t="str">
        <f>IFERROR(IF(VLOOKUP($A22,'Rapportage deelnemers'!$A:R,17,0)=0,"",VLOOKUP($A22,'Rapportage deelnemers'!$A:R,17,0)),"")</f>
        <v/>
      </c>
      <c r="U22" s="138"/>
      <c r="V22" s="138"/>
      <c r="W22" s="135"/>
      <c r="X22" s="135"/>
      <c r="Y22" s="135"/>
      <c r="Z22" s="135"/>
      <c r="AA22" s="143"/>
      <c r="AB22" s="199" t="str">
        <f t="shared" si="0"/>
        <v/>
      </c>
      <c r="AC22" s="199" t="str">
        <f t="shared" si="1"/>
        <v/>
      </c>
      <c r="AD22" s="199" t="str">
        <f t="shared" si="2"/>
        <v/>
      </c>
      <c r="AE22" s="141"/>
      <c r="AF22" s="137"/>
      <c r="AG22" s="138"/>
      <c r="AH22" s="135"/>
      <c r="AI22" s="135"/>
      <c r="AJ22" s="252"/>
      <c r="AK22" s="252"/>
      <c r="AL22" s="252"/>
    </row>
    <row r="23" spans="1:38" ht="16" thickBot="1">
      <c r="A23" s="135"/>
      <c r="B23" s="136" t="str">
        <f>IFERROR(VLOOKUP(A23,'Rapportage deelnemers'!A:D,4,0),"")</f>
        <v/>
      </c>
      <c r="C23" s="136" t="str">
        <f>IFERROR(VLOOKUP(A23,'Rapportage deelnemers'!A:E,5,0),"")</f>
        <v/>
      </c>
      <c r="D23" s="135"/>
      <c r="E23" s="137"/>
      <c r="F23" s="135"/>
      <c r="G23" s="142"/>
      <c r="H23" s="140" t="str">
        <f>IFERROR(VLOOKUP(A23,'Rapportage deelnemers'!A:X,23,0),"")</f>
        <v/>
      </c>
      <c r="I23" s="136" t="str">
        <f>IFERROR(VLOOKUP(A23,'Rapportage deelnemers'!A:J,9,0),"")</f>
        <v/>
      </c>
      <c r="J23" s="136" t="str">
        <f>IFERROR(VLOOKUP(A23,'Rapportage deelnemers'!A:K,10,0),"")</f>
        <v/>
      </c>
      <c r="K23" s="135"/>
      <c r="L23" s="223"/>
      <c r="M23" s="135"/>
      <c r="N23" s="136" t="str">
        <f>IFERROR(VLOOKUP($A23,'Rapportage deelnemers'!$A:L,11,0),"")</f>
        <v/>
      </c>
      <c r="O23" s="136" t="str">
        <f>IFERROR(VLOOKUP($A23,'Rapportage deelnemers'!$A:M,12,0),"")</f>
        <v/>
      </c>
      <c r="P23" s="136" t="str">
        <f>IFERROR(VLOOKUP($A23,'Rapportage deelnemers'!$A:N,13,0),"")</f>
        <v/>
      </c>
      <c r="Q23" s="136" t="str">
        <f>IFERROR(VLOOKUP($A23,'Rapportage deelnemers'!$A:O,14,0),"")</f>
        <v/>
      </c>
      <c r="R23" s="136" t="str">
        <f>IFERROR(VLOOKUP($A23,'Rapportage deelnemers'!$A:P,15,0),"")</f>
        <v/>
      </c>
      <c r="S23" s="136" t="str">
        <f>IFERROR(VLOOKUP($A23,'Rapportage deelnemers'!$A:Q,16,0),"")</f>
        <v/>
      </c>
      <c r="T23" s="136" t="str">
        <f>IFERROR(IF(VLOOKUP($A23,'Rapportage deelnemers'!$A:R,17,0)=0,"",VLOOKUP($A23,'Rapportage deelnemers'!$A:R,17,0)),"")</f>
        <v/>
      </c>
      <c r="U23" s="138"/>
      <c r="V23" s="138"/>
      <c r="W23" s="135"/>
      <c r="X23" s="135"/>
      <c r="Y23" s="135"/>
      <c r="Z23" s="228"/>
      <c r="AA23" s="143"/>
      <c r="AB23" s="199" t="str">
        <f t="shared" si="0"/>
        <v/>
      </c>
      <c r="AC23" s="199" t="str">
        <f t="shared" si="1"/>
        <v/>
      </c>
      <c r="AD23" s="199" t="str">
        <f t="shared" si="2"/>
        <v/>
      </c>
      <c r="AE23" s="141"/>
      <c r="AF23" s="137"/>
      <c r="AG23" s="138"/>
      <c r="AH23" s="135"/>
      <c r="AI23" s="135"/>
      <c r="AJ23" s="252"/>
      <c r="AK23" s="252"/>
      <c r="AL23" s="252"/>
    </row>
    <row r="24" spans="1:38" ht="16" thickBot="1">
      <c r="A24" s="135"/>
      <c r="B24" s="136" t="str">
        <f>IFERROR(VLOOKUP(A24,'Rapportage deelnemers'!A:D,4,0),"")</f>
        <v/>
      </c>
      <c r="C24" s="136" t="str">
        <f>IFERROR(VLOOKUP(A24,'Rapportage deelnemers'!A:E,5,0),"")</f>
        <v/>
      </c>
      <c r="D24" s="135"/>
      <c r="E24" s="137"/>
      <c r="F24" s="135"/>
      <c r="G24" s="142"/>
      <c r="H24" s="140" t="str">
        <f>IFERROR(VLOOKUP(A24,'Rapportage deelnemers'!A:X,23,0),"")</f>
        <v/>
      </c>
      <c r="I24" s="136" t="str">
        <f>IFERROR(VLOOKUP(A24,'Rapportage deelnemers'!A:J,9,0),"")</f>
        <v/>
      </c>
      <c r="J24" s="136" t="str">
        <f>IFERROR(VLOOKUP(A24,'Rapportage deelnemers'!A:K,10,0),"")</f>
        <v/>
      </c>
      <c r="K24" s="135"/>
      <c r="L24" s="223"/>
      <c r="M24" s="135"/>
      <c r="N24" s="136" t="str">
        <f>IFERROR(VLOOKUP($A24,'Rapportage deelnemers'!$A:L,11,0),"")</f>
        <v/>
      </c>
      <c r="O24" s="136" t="str">
        <f>IFERROR(VLOOKUP($A24,'Rapportage deelnemers'!$A:M,12,0),"")</f>
        <v/>
      </c>
      <c r="P24" s="136" t="str">
        <f>IFERROR(VLOOKUP($A24,'Rapportage deelnemers'!$A:N,13,0),"")</f>
        <v/>
      </c>
      <c r="Q24" s="136" t="str">
        <f>IFERROR(VLOOKUP($A24,'Rapportage deelnemers'!$A:O,14,0),"")</f>
        <v/>
      </c>
      <c r="R24" s="136" t="str">
        <f>IFERROR(VLOOKUP($A24,'Rapportage deelnemers'!$A:P,15,0),"")</f>
        <v/>
      </c>
      <c r="S24" s="136" t="str">
        <f>IFERROR(VLOOKUP($A24,'Rapportage deelnemers'!$A:Q,16,0),"")</f>
        <v/>
      </c>
      <c r="T24" s="136" t="str">
        <f>IFERROR(IF(VLOOKUP($A24,'Rapportage deelnemers'!$A:R,17,0)=0,"",VLOOKUP($A24,'Rapportage deelnemers'!$A:R,17,0)),"")</f>
        <v/>
      </c>
      <c r="U24" s="138"/>
      <c r="V24" s="138"/>
      <c r="W24" s="135"/>
      <c r="X24" s="135"/>
      <c r="Y24" s="135"/>
      <c r="Z24" s="228"/>
      <c r="AA24" s="143"/>
      <c r="AB24" s="199" t="str">
        <f t="shared" si="0"/>
        <v/>
      </c>
      <c r="AC24" s="199" t="str">
        <f t="shared" si="1"/>
        <v/>
      </c>
      <c r="AD24" s="199" t="str">
        <f t="shared" si="2"/>
        <v/>
      </c>
      <c r="AE24" s="141"/>
      <c r="AF24" s="137"/>
      <c r="AG24" s="138"/>
      <c r="AH24" s="135"/>
      <c r="AI24" s="135"/>
      <c r="AJ24" s="252"/>
      <c r="AK24" s="252"/>
      <c r="AL24" s="252"/>
    </row>
    <row r="25" spans="1:38" ht="16" thickBot="1">
      <c r="A25" s="135"/>
      <c r="B25" s="136" t="str">
        <f>IFERROR(VLOOKUP(A25,'Rapportage deelnemers'!A:D,4,0),"")</f>
        <v/>
      </c>
      <c r="C25" s="136" t="str">
        <f>IFERROR(VLOOKUP(A25,'Rapportage deelnemers'!A:E,5,0),"")</f>
        <v/>
      </c>
      <c r="D25" s="135"/>
      <c r="E25" s="137"/>
      <c r="F25" s="135"/>
      <c r="G25" s="142"/>
      <c r="H25" s="140" t="str">
        <f>IFERROR(VLOOKUP(A25,'Rapportage deelnemers'!A:X,23,0),"")</f>
        <v/>
      </c>
      <c r="I25" s="136" t="str">
        <f>IFERROR(VLOOKUP(A25,'Rapportage deelnemers'!A:J,9,0),"")</f>
        <v/>
      </c>
      <c r="J25" s="136" t="str">
        <f>IFERROR(VLOOKUP(A25,'Rapportage deelnemers'!A:K,10,0),"")</f>
        <v/>
      </c>
      <c r="K25" s="135"/>
      <c r="L25" s="223"/>
      <c r="M25" s="135"/>
      <c r="N25" s="136" t="str">
        <f>IFERROR(VLOOKUP($A25,'Rapportage deelnemers'!$A:L,11,0),"")</f>
        <v/>
      </c>
      <c r="O25" s="136" t="str">
        <f>IFERROR(VLOOKUP($A25,'Rapportage deelnemers'!$A:M,12,0),"")</f>
        <v/>
      </c>
      <c r="P25" s="136" t="str">
        <f>IFERROR(VLOOKUP($A25,'Rapportage deelnemers'!$A:N,13,0),"")</f>
        <v/>
      </c>
      <c r="Q25" s="136" t="str">
        <f>IFERROR(VLOOKUP($A25,'Rapportage deelnemers'!$A:O,14,0),"")</f>
        <v/>
      </c>
      <c r="R25" s="136" t="str">
        <f>IFERROR(VLOOKUP($A25,'Rapportage deelnemers'!$A:P,15,0),"")</f>
        <v/>
      </c>
      <c r="S25" s="136" t="str">
        <f>IFERROR(VLOOKUP($A25,'Rapportage deelnemers'!$A:Q,16,0),"")</f>
        <v/>
      </c>
      <c r="T25" s="136" t="str">
        <f>IFERROR(IF(VLOOKUP($A25,'Rapportage deelnemers'!$A:R,17,0)=0,"",VLOOKUP($A25,'Rapportage deelnemers'!$A:R,17,0)),"")</f>
        <v/>
      </c>
      <c r="U25" s="138"/>
      <c r="V25" s="138"/>
      <c r="W25" s="135"/>
      <c r="X25" s="135"/>
      <c r="Y25" s="135"/>
      <c r="Z25" s="135"/>
      <c r="AA25" s="143"/>
      <c r="AB25" s="199" t="str">
        <f t="shared" si="0"/>
        <v/>
      </c>
      <c r="AC25" s="199" t="str">
        <f t="shared" si="1"/>
        <v/>
      </c>
      <c r="AD25" s="199" t="str">
        <f t="shared" si="2"/>
        <v/>
      </c>
      <c r="AE25" s="141"/>
      <c r="AF25" s="137"/>
      <c r="AG25" s="138"/>
      <c r="AH25" s="135"/>
      <c r="AI25" s="135"/>
      <c r="AJ25" s="252"/>
      <c r="AK25" s="252"/>
      <c r="AL25" s="252"/>
    </row>
    <row r="26" spans="1:38" ht="16" thickBot="1">
      <c r="A26" s="135"/>
      <c r="B26" s="136" t="str">
        <f>IFERROR(VLOOKUP(A26,'Rapportage deelnemers'!A:D,4,0),"")</f>
        <v/>
      </c>
      <c r="C26" s="136" t="str">
        <f>IFERROR(VLOOKUP(A26,'Rapportage deelnemers'!A:E,5,0),"")</f>
        <v/>
      </c>
      <c r="D26" s="135"/>
      <c r="E26" s="137"/>
      <c r="F26" s="135"/>
      <c r="G26" s="142"/>
      <c r="H26" s="140" t="str">
        <f>IFERROR(VLOOKUP(A26,'Rapportage deelnemers'!A:X,23,0),"")</f>
        <v/>
      </c>
      <c r="I26" s="136" t="str">
        <f>IFERROR(VLOOKUP(A26,'Rapportage deelnemers'!A:J,9,0),"")</f>
        <v/>
      </c>
      <c r="J26" s="136" t="str">
        <f>IFERROR(VLOOKUP(A26,'Rapportage deelnemers'!A:K,10,0),"")</f>
        <v/>
      </c>
      <c r="K26" s="135"/>
      <c r="L26" s="223"/>
      <c r="M26" s="135"/>
      <c r="N26" s="136" t="str">
        <f>IFERROR(VLOOKUP($A26,'Rapportage deelnemers'!$A:L,11,0),"")</f>
        <v/>
      </c>
      <c r="O26" s="136" t="str">
        <f>IFERROR(VLOOKUP($A26,'Rapportage deelnemers'!$A:M,12,0),"")</f>
        <v/>
      </c>
      <c r="P26" s="136" t="str">
        <f>IFERROR(VLOOKUP($A26,'Rapportage deelnemers'!$A:N,13,0),"")</f>
        <v/>
      </c>
      <c r="Q26" s="136" t="str">
        <f>IFERROR(VLOOKUP($A26,'Rapportage deelnemers'!$A:O,14,0),"")</f>
        <v/>
      </c>
      <c r="R26" s="136" t="str">
        <f>IFERROR(VLOOKUP($A26,'Rapportage deelnemers'!$A:P,15,0),"")</f>
        <v/>
      </c>
      <c r="S26" s="136" t="str">
        <f>IFERROR(VLOOKUP($A26,'Rapportage deelnemers'!$A:Q,16,0),"")</f>
        <v/>
      </c>
      <c r="T26" s="136" t="str">
        <f>IFERROR(IF(VLOOKUP($A26,'Rapportage deelnemers'!$A:R,17,0)=0,"",VLOOKUP($A26,'Rapportage deelnemers'!$A:R,17,0)),"")</f>
        <v/>
      </c>
      <c r="U26" s="138"/>
      <c r="V26" s="138"/>
      <c r="W26" s="135"/>
      <c r="X26" s="135"/>
      <c r="Y26" s="135"/>
      <c r="Z26" s="229"/>
      <c r="AA26" s="143"/>
      <c r="AB26" s="199" t="str">
        <f t="shared" si="0"/>
        <v/>
      </c>
      <c r="AC26" s="199" t="str">
        <f t="shared" si="1"/>
        <v/>
      </c>
      <c r="AD26" s="199" t="str">
        <f t="shared" si="2"/>
        <v/>
      </c>
      <c r="AE26" s="141"/>
      <c r="AF26" s="137"/>
      <c r="AG26" s="138"/>
      <c r="AH26" s="135"/>
      <c r="AI26" s="135"/>
      <c r="AJ26" s="252"/>
      <c r="AK26" s="252"/>
      <c r="AL26" s="252"/>
    </row>
    <row r="27" spans="1:38" ht="16" thickBot="1">
      <c r="A27" s="135"/>
      <c r="B27" s="136" t="str">
        <f>IFERROR(VLOOKUP(A27,'Rapportage deelnemers'!A:D,4,0),"")</f>
        <v/>
      </c>
      <c r="C27" s="136" t="str">
        <f>IFERROR(VLOOKUP(A27,'Rapportage deelnemers'!A:E,5,0),"")</f>
        <v/>
      </c>
      <c r="D27" s="135"/>
      <c r="E27" s="137"/>
      <c r="F27" s="135"/>
      <c r="G27" s="142"/>
      <c r="H27" s="140" t="str">
        <f>IFERROR(VLOOKUP(A27,'Rapportage deelnemers'!A:X,23,0),"")</f>
        <v/>
      </c>
      <c r="I27" s="136" t="str">
        <f>IFERROR(VLOOKUP(A27,'Rapportage deelnemers'!A:J,9,0),"")</f>
        <v/>
      </c>
      <c r="J27" s="136" t="str">
        <f>IFERROR(VLOOKUP(A27,'Rapportage deelnemers'!A:K,10,0),"")</f>
        <v/>
      </c>
      <c r="K27" s="135"/>
      <c r="L27" s="223"/>
      <c r="M27" s="135"/>
      <c r="N27" s="136" t="str">
        <f>IFERROR(VLOOKUP($A27,'Rapportage deelnemers'!$A:L,11,0),"")</f>
        <v/>
      </c>
      <c r="O27" s="136" t="str">
        <f>IFERROR(VLOOKUP($A27,'Rapportage deelnemers'!$A:M,12,0),"")</f>
        <v/>
      </c>
      <c r="P27" s="136" t="str">
        <f>IFERROR(VLOOKUP($A27,'Rapportage deelnemers'!$A:N,13,0),"")</f>
        <v/>
      </c>
      <c r="Q27" s="136" t="str">
        <f>IFERROR(VLOOKUP($A27,'Rapportage deelnemers'!$A:O,14,0),"")</f>
        <v/>
      </c>
      <c r="R27" s="136" t="str">
        <f>IFERROR(VLOOKUP($A27,'Rapportage deelnemers'!$A:P,15,0),"")</f>
        <v/>
      </c>
      <c r="S27" s="136" t="str">
        <f>IFERROR(VLOOKUP($A27,'Rapportage deelnemers'!$A:Q,16,0),"")</f>
        <v/>
      </c>
      <c r="T27" s="136" t="str">
        <f>IFERROR(IF(VLOOKUP($A27,'Rapportage deelnemers'!$A:R,17,0)=0,"",VLOOKUP($A27,'Rapportage deelnemers'!$A:R,17,0)),"")</f>
        <v/>
      </c>
      <c r="U27" s="138"/>
      <c r="V27" s="138"/>
      <c r="W27" s="135"/>
      <c r="X27" s="135"/>
      <c r="Y27" s="135"/>
      <c r="Z27" s="135"/>
      <c r="AA27" s="135"/>
      <c r="AB27" s="199" t="str">
        <f t="shared" si="0"/>
        <v/>
      </c>
      <c r="AC27" s="199" t="str">
        <f t="shared" si="1"/>
        <v/>
      </c>
      <c r="AD27" s="199" t="str">
        <f t="shared" si="2"/>
        <v/>
      </c>
      <c r="AE27" s="141"/>
      <c r="AF27" s="137"/>
      <c r="AG27" s="138"/>
      <c r="AH27" s="135"/>
      <c r="AI27" s="135"/>
      <c r="AJ27" s="252"/>
      <c r="AK27" s="252"/>
      <c r="AL27" s="252"/>
    </row>
    <row r="28" spans="1:38" ht="16" thickBot="1">
      <c r="A28" s="135"/>
      <c r="B28" s="136" t="str">
        <f>IFERROR(VLOOKUP(A28,'Rapportage deelnemers'!A:D,4,0),"")</f>
        <v/>
      </c>
      <c r="C28" s="136" t="str">
        <f>IFERROR(VLOOKUP(A28,'Rapportage deelnemers'!A:E,5,0),"")</f>
        <v/>
      </c>
      <c r="D28" s="135"/>
      <c r="E28" s="137"/>
      <c r="F28" s="135"/>
      <c r="G28" s="142"/>
      <c r="H28" s="140" t="str">
        <f>IFERROR(VLOOKUP(A28,'Rapportage deelnemers'!A:X,23,0),"")</f>
        <v/>
      </c>
      <c r="I28" s="136" t="str">
        <f>IFERROR(VLOOKUP(A28,'Rapportage deelnemers'!A:J,9,0),"")</f>
        <v/>
      </c>
      <c r="J28" s="136" t="str">
        <f>IFERROR(VLOOKUP(A28,'Rapportage deelnemers'!A:K,10,0),"")</f>
        <v/>
      </c>
      <c r="K28" s="135"/>
      <c r="L28" s="223"/>
      <c r="M28" s="135"/>
      <c r="N28" s="136" t="str">
        <f>IFERROR(VLOOKUP($A28,'Rapportage deelnemers'!$A:L,11,0),"")</f>
        <v/>
      </c>
      <c r="O28" s="136" t="str">
        <f>IFERROR(VLOOKUP($A28,'Rapportage deelnemers'!$A:M,12,0),"")</f>
        <v/>
      </c>
      <c r="P28" s="136" t="str">
        <f>IFERROR(VLOOKUP($A28,'Rapportage deelnemers'!$A:N,13,0),"")</f>
        <v/>
      </c>
      <c r="Q28" s="136" t="str">
        <f>IFERROR(VLOOKUP($A28,'Rapportage deelnemers'!$A:O,14,0),"")</f>
        <v/>
      </c>
      <c r="R28" s="136" t="str">
        <f>IFERROR(VLOOKUP($A28,'Rapportage deelnemers'!$A:P,15,0),"")</f>
        <v/>
      </c>
      <c r="S28" s="136" t="str">
        <f>IFERROR(VLOOKUP($A28,'Rapportage deelnemers'!$A:Q,16,0),"")</f>
        <v/>
      </c>
      <c r="T28" s="136" t="str">
        <f>IFERROR(IF(VLOOKUP($A28,'Rapportage deelnemers'!$A:R,17,0)=0,"",VLOOKUP($A28,'Rapportage deelnemers'!$A:R,17,0)),"")</f>
        <v/>
      </c>
      <c r="U28" s="138"/>
      <c r="V28" s="138"/>
      <c r="W28" s="135"/>
      <c r="X28" s="135"/>
      <c r="Y28" s="135"/>
      <c r="Z28" s="135"/>
      <c r="AA28" s="143"/>
      <c r="AB28" s="199" t="str">
        <f t="shared" si="0"/>
        <v/>
      </c>
      <c r="AC28" s="199" t="str">
        <f t="shared" si="1"/>
        <v/>
      </c>
      <c r="AD28" s="199" t="str">
        <f t="shared" si="2"/>
        <v/>
      </c>
      <c r="AE28" s="141"/>
      <c r="AF28" s="137"/>
      <c r="AG28" s="138"/>
      <c r="AH28" s="135"/>
      <c r="AI28" s="135"/>
      <c r="AJ28" s="252"/>
      <c r="AK28" s="252"/>
      <c r="AL28" s="252"/>
    </row>
    <row r="29" spans="1:38" ht="16" thickBot="1">
      <c r="A29" s="135"/>
      <c r="B29" s="136" t="str">
        <f>IFERROR(VLOOKUP(A29,'Rapportage deelnemers'!A:D,4,0),"")</f>
        <v/>
      </c>
      <c r="C29" s="136" t="str">
        <f>IFERROR(VLOOKUP(A29,'Rapportage deelnemers'!A:E,5,0),"")</f>
        <v/>
      </c>
      <c r="D29" s="135"/>
      <c r="E29" s="137"/>
      <c r="F29" s="135"/>
      <c r="G29" s="142"/>
      <c r="H29" s="140" t="str">
        <f>IFERROR(VLOOKUP(A29,'Rapportage deelnemers'!A:X,23,0),"")</f>
        <v/>
      </c>
      <c r="I29" s="136" t="str">
        <f>IFERROR(VLOOKUP(A29,'Rapportage deelnemers'!A:J,9,0),"")</f>
        <v/>
      </c>
      <c r="J29" s="136" t="str">
        <f>IFERROR(VLOOKUP(A29,'Rapportage deelnemers'!A:K,10,0),"")</f>
        <v/>
      </c>
      <c r="K29" s="135"/>
      <c r="L29" s="223"/>
      <c r="M29" s="135"/>
      <c r="N29" s="136" t="str">
        <f>IFERROR(VLOOKUP($A29,'Rapportage deelnemers'!$A:L,11,0),"")</f>
        <v/>
      </c>
      <c r="O29" s="136" t="str">
        <f>IFERROR(VLOOKUP($A29,'Rapportage deelnemers'!$A:M,12,0),"")</f>
        <v/>
      </c>
      <c r="P29" s="136" t="str">
        <f>IFERROR(VLOOKUP($A29,'Rapportage deelnemers'!$A:N,13,0),"")</f>
        <v/>
      </c>
      <c r="Q29" s="136" t="str">
        <f>IFERROR(VLOOKUP($A29,'Rapportage deelnemers'!$A:O,14,0),"")</f>
        <v/>
      </c>
      <c r="R29" s="136" t="str">
        <f>IFERROR(VLOOKUP($A29,'Rapportage deelnemers'!$A:P,15,0),"")</f>
        <v/>
      </c>
      <c r="S29" s="136" t="str">
        <f>IFERROR(VLOOKUP($A29,'Rapportage deelnemers'!$A:Q,16,0),"")</f>
        <v/>
      </c>
      <c r="T29" s="136" t="str">
        <f>IFERROR(IF(VLOOKUP($A29,'Rapportage deelnemers'!$A:R,17,0)=0,"",VLOOKUP($A29,'Rapportage deelnemers'!$A:R,17,0)),"")</f>
        <v/>
      </c>
      <c r="U29" s="138"/>
      <c r="V29" s="138"/>
      <c r="W29" s="135"/>
      <c r="X29" s="135"/>
      <c r="Y29" s="135"/>
      <c r="Z29" s="135"/>
      <c r="AA29" s="143"/>
      <c r="AB29" s="199" t="str">
        <f t="shared" si="0"/>
        <v/>
      </c>
      <c r="AC29" s="199" t="str">
        <f t="shared" si="1"/>
        <v/>
      </c>
      <c r="AD29" s="199" t="str">
        <f t="shared" si="2"/>
        <v/>
      </c>
      <c r="AE29" s="141"/>
      <c r="AF29" s="137"/>
      <c r="AG29" s="138"/>
      <c r="AH29" s="135"/>
      <c r="AI29" s="135"/>
      <c r="AJ29" s="252"/>
      <c r="AK29" s="252"/>
      <c r="AL29" s="252"/>
    </row>
    <row r="30" spans="1:38" ht="16" thickBot="1">
      <c r="A30" s="135"/>
      <c r="B30" s="136" t="str">
        <f>IFERROR(VLOOKUP(A30,'Rapportage deelnemers'!A:D,4,0),"")</f>
        <v/>
      </c>
      <c r="C30" s="136" t="str">
        <f>IFERROR(VLOOKUP(A30,'Rapportage deelnemers'!A:E,5,0),"")</f>
        <v/>
      </c>
      <c r="D30" s="135"/>
      <c r="E30" s="144"/>
      <c r="F30" s="135"/>
      <c r="G30" s="145"/>
      <c r="H30" s="140" t="str">
        <f>IFERROR(VLOOKUP(A30,'Rapportage deelnemers'!A:X,23,0),"")</f>
        <v/>
      </c>
      <c r="I30" s="136" t="str">
        <f>IFERROR(VLOOKUP(A30,'Rapportage deelnemers'!A:J,9,0),"")</f>
        <v/>
      </c>
      <c r="J30" s="136" t="str">
        <f>IFERROR(VLOOKUP(A30,'Rapportage deelnemers'!A:K,10,0),"")</f>
        <v/>
      </c>
      <c r="K30" s="135"/>
      <c r="L30" s="223"/>
      <c r="M30" s="135"/>
      <c r="N30" s="136" t="str">
        <f>IFERROR(VLOOKUP($A30,'Rapportage deelnemers'!$A:L,11,0),"")</f>
        <v/>
      </c>
      <c r="O30" s="136" t="str">
        <f>IFERROR(VLOOKUP($A30,'Rapportage deelnemers'!$A:M,12,0),"")</f>
        <v/>
      </c>
      <c r="P30" s="136" t="str">
        <f>IFERROR(VLOOKUP($A30,'Rapportage deelnemers'!$A:N,13,0),"")</f>
        <v/>
      </c>
      <c r="Q30" s="136" t="str">
        <f>IFERROR(VLOOKUP($A30,'Rapportage deelnemers'!$A:O,14,0),"")</f>
        <v/>
      </c>
      <c r="R30" s="136" t="str">
        <f>IFERROR(VLOOKUP($A30,'Rapportage deelnemers'!$A:P,15,0),"")</f>
        <v/>
      </c>
      <c r="S30" s="136" t="str">
        <f>IFERROR(VLOOKUP($A30,'Rapportage deelnemers'!$A:Q,16,0),"")</f>
        <v/>
      </c>
      <c r="T30" s="136" t="str">
        <f>IFERROR(IF(VLOOKUP($A30,'Rapportage deelnemers'!$A:R,17,0)=0,"",VLOOKUP($A30,'Rapportage deelnemers'!$A:R,17,0)),"")</f>
        <v/>
      </c>
      <c r="U30" s="138"/>
      <c r="V30" s="138"/>
      <c r="W30" s="135"/>
      <c r="X30" s="135"/>
      <c r="Y30" s="135"/>
      <c r="Z30" s="135"/>
      <c r="AA30" s="135"/>
      <c r="AB30" s="199" t="str">
        <f t="shared" si="0"/>
        <v/>
      </c>
      <c r="AC30" s="199" t="str">
        <f t="shared" si="1"/>
        <v/>
      </c>
      <c r="AD30" s="199" t="str">
        <f t="shared" si="2"/>
        <v/>
      </c>
      <c r="AE30" s="135"/>
      <c r="AF30" s="138"/>
      <c r="AG30" s="138"/>
      <c r="AH30" s="135"/>
      <c r="AI30" s="135"/>
      <c r="AJ30" s="252"/>
      <c r="AK30" s="252"/>
      <c r="AL30" s="252"/>
    </row>
    <row r="31" spans="1:38" ht="16" thickBot="1">
      <c r="A31" s="135"/>
      <c r="B31" s="136" t="str">
        <f>IFERROR(VLOOKUP(A31,'Rapportage deelnemers'!A:D,4,0),"")</f>
        <v/>
      </c>
      <c r="C31" s="136" t="str">
        <f>IFERROR(VLOOKUP(A31,'Rapportage deelnemers'!A:E,5,0),"")</f>
        <v/>
      </c>
      <c r="D31" s="135"/>
      <c r="E31" s="137"/>
      <c r="F31" s="135"/>
      <c r="G31" s="145"/>
      <c r="H31" s="140" t="str">
        <f>IFERROR(VLOOKUP(A31,'Rapportage deelnemers'!A:X,23,0),"")</f>
        <v/>
      </c>
      <c r="I31" s="136" t="str">
        <f>IFERROR(VLOOKUP(A31,'Rapportage deelnemers'!A:J,9,0),"")</f>
        <v/>
      </c>
      <c r="J31" s="136" t="str">
        <f>IFERROR(VLOOKUP(A31,'Rapportage deelnemers'!A:K,10,0),"")</f>
        <v/>
      </c>
      <c r="K31" s="135"/>
      <c r="L31" s="223"/>
      <c r="M31" s="135"/>
      <c r="N31" s="136" t="str">
        <f>IFERROR(VLOOKUP($A31,'Rapportage deelnemers'!$A:L,11,0),"")</f>
        <v/>
      </c>
      <c r="O31" s="136" t="str">
        <f>IFERROR(VLOOKUP($A31,'Rapportage deelnemers'!$A:M,12,0),"")</f>
        <v/>
      </c>
      <c r="P31" s="136" t="str">
        <f>IFERROR(VLOOKUP($A31,'Rapportage deelnemers'!$A:N,13,0),"")</f>
        <v/>
      </c>
      <c r="Q31" s="136" t="str">
        <f>IFERROR(VLOOKUP($A31,'Rapportage deelnemers'!$A:O,14,0),"")</f>
        <v/>
      </c>
      <c r="R31" s="136" t="str">
        <f>IFERROR(VLOOKUP($A31,'Rapportage deelnemers'!$A:P,15,0),"")</f>
        <v/>
      </c>
      <c r="S31" s="136" t="str">
        <f>IFERROR(VLOOKUP($A31,'Rapportage deelnemers'!$A:Q,16,0),"")</f>
        <v/>
      </c>
      <c r="T31" s="136" t="str">
        <f>IFERROR(IF(VLOOKUP($A31,'Rapportage deelnemers'!$A:R,17,0)=0,"",VLOOKUP($A31,'Rapportage deelnemers'!$A:R,17,0)),"")</f>
        <v/>
      </c>
      <c r="U31" s="138"/>
      <c r="V31" s="138"/>
      <c r="W31" s="135"/>
      <c r="X31" s="135"/>
      <c r="Y31" s="135"/>
      <c r="Z31" s="135"/>
      <c r="AA31" s="135"/>
      <c r="AB31" s="199" t="str">
        <f t="shared" si="0"/>
        <v/>
      </c>
      <c r="AC31" s="199" t="str">
        <f t="shared" si="1"/>
        <v/>
      </c>
      <c r="AD31" s="199" t="str">
        <f t="shared" si="2"/>
        <v/>
      </c>
      <c r="AE31" s="135"/>
      <c r="AF31" s="138"/>
      <c r="AG31" s="138"/>
      <c r="AH31" s="135"/>
      <c r="AI31" s="135"/>
      <c r="AJ31" s="252"/>
      <c r="AK31" s="252"/>
      <c r="AL31" s="252"/>
    </row>
    <row r="32" spans="1:38" ht="16" thickBot="1">
      <c r="A32" s="135"/>
      <c r="B32" s="136" t="str">
        <f>IFERROR(VLOOKUP(A32,'Rapportage deelnemers'!A:D,4,0),"")</f>
        <v/>
      </c>
      <c r="C32" s="136" t="str">
        <f>IFERROR(VLOOKUP(A32,'Rapportage deelnemers'!A:E,5,0),"")</f>
        <v/>
      </c>
      <c r="D32" s="135"/>
      <c r="E32" s="137"/>
      <c r="F32" s="135"/>
      <c r="G32" s="145"/>
      <c r="H32" s="140" t="str">
        <f>IFERROR(VLOOKUP(A32,'Rapportage deelnemers'!A:X,23,0),"")</f>
        <v/>
      </c>
      <c r="I32" s="136" t="str">
        <f>IFERROR(VLOOKUP(A32,'Rapportage deelnemers'!A:J,9,0),"")</f>
        <v/>
      </c>
      <c r="J32" s="136" t="str">
        <f>IFERROR(VLOOKUP(A32,'Rapportage deelnemers'!A:K,10,0),"")</f>
        <v/>
      </c>
      <c r="K32" s="135"/>
      <c r="L32" s="223"/>
      <c r="M32" s="135"/>
      <c r="N32" s="136" t="str">
        <f>IFERROR(VLOOKUP($A32,'Rapportage deelnemers'!$A:L,11,0),"")</f>
        <v/>
      </c>
      <c r="O32" s="136" t="str">
        <f>IFERROR(VLOOKUP($A32,'Rapportage deelnemers'!$A:M,12,0),"")</f>
        <v/>
      </c>
      <c r="P32" s="136" t="str">
        <f>IFERROR(VLOOKUP($A32,'Rapportage deelnemers'!$A:N,13,0),"")</f>
        <v/>
      </c>
      <c r="Q32" s="136" t="str">
        <f>IFERROR(VLOOKUP($A32,'Rapportage deelnemers'!$A:O,14,0),"")</f>
        <v/>
      </c>
      <c r="R32" s="136" t="str">
        <f>IFERROR(VLOOKUP($A32,'Rapportage deelnemers'!$A:P,15,0),"")</f>
        <v/>
      </c>
      <c r="S32" s="136" t="str">
        <f>IFERROR(VLOOKUP($A32,'Rapportage deelnemers'!$A:Q,16,0),"")</f>
        <v/>
      </c>
      <c r="T32" s="136" t="str">
        <f>IFERROR(IF(VLOOKUP($A32,'Rapportage deelnemers'!$A:R,17,0)=0,"",VLOOKUP($A32,'Rapportage deelnemers'!$A:R,17,0)),"")</f>
        <v/>
      </c>
      <c r="U32" s="138"/>
      <c r="V32" s="138"/>
      <c r="W32" s="135"/>
      <c r="X32" s="135"/>
      <c r="Y32" s="135"/>
      <c r="Z32" s="135"/>
      <c r="AA32" s="135"/>
      <c r="AB32" s="199" t="str">
        <f t="shared" si="0"/>
        <v/>
      </c>
      <c r="AC32" s="199" t="str">
        <f t="shared" si="1"/>
        <v/>
      </c>
      <c r="AD32" s="199" t="str">
        <f t="shared" si="2"/>
        <v/>
      </c>
      <c r="AE32" s="135"/>
      <c r="AF32" s="138"/>
      <c r="AG32" s="138"/>
      <c r="AH32" s="135"/>
      <c r="AI32" s="135"/>
      <c r="AJ32" s="252"/>
      <c r="AK32" s="252"/>
      <c r="AL32" s="252"/>
    </row>
    <row r="33" spans="1:38" ht="16" thickBot="1">
      <c r="A33" s="135"/>
      <c r="B33" s="136" t="str">
        <f>IFERROR(VLOOKUP(A33,'Rapportage deelnemers'!A:D,4,0),"")</f>
        <v/>
      </c>
      <c r="C33" s="136" t="str">
        <f>IFERROR(VLOOKUP(A33,'Rapportage deelnemers'!A:E,5,0),"")</f>
        <v/>
      </c>
      <c r="D33" s="135"/>
      <c r="E33" s="137"/>
      <c r="F33" s="135"/>
      <c r="G33" s="145"/>
      <c r="H33" s="140" t="str">
        <f>IFERROR(VLOOKUP(A33,'Rapportage deelnemers'!A:X,23,0),"")</f>
        <v/>
      </c>
      <c r="I33" s="136" t="str">
        <f>IFERROR(VLOOKUP(A33,'Rapportage deelnemers'!A:J,9,0),"")</f>
        <v/>
      </c>
      <c r="J33" s="136" t="str">
        <f>IFERROR(VLOOKUP(A33,'Rapportage deelnemers'!A:K,10,0),"")</f>
        <v/>
      </c>
      <c r="K33" s="135"/>
      <c r="L33" s="223"/>
      <c r="M33" s="135"/>
      <c r="N33" s="136" t="str">
        <f>IFERROR(VLOOKUP($A33,'Rapportage deelnemers'!$A:L,11,0),"")</f>
        <v/>
      </c>
      <c r="O33" s="136" t="str">
        <f>IFERROR(VLOOKUP($A33,'Rapportage deelnemers'!$A:M,12,0),"")</f>
        <v/>
      </c>
      <c r="P33" s="136" t="str">
        <f>IFERROR(VLOOKUP($A33,'Rapportage deelnemers'!$A:N,13,0),"")</f>
        <v/>
      </c>
      <c r="Q33" s="136" t="str">
        <f>IFERROR(VLOOKUP($A33,'Rapportage deelnemers'!$A:O,14,0),"")</f>
        <v/>
      </c>
      <c r="R33" s="136" t="str">
        <f>IFERROR(VLOOKUP($A33,'Rapportage deelnemers'!$A:P,15,0),"")</f>
        <v/>
      </c>
      <c r="S33" s="136" t="str">
        <f>IFERROR(VLOOKUP($A33,'Rapportage deelnemers'!$A:Q,16,0),"")</f>
        <v/>
      </c>
      <c r="T33" s="136" t="str">
        <f>IFERROR(IF(VLOOKUP($A33,'Rapportage deelnemers'!$A:R,17,0)=0,"",VLOOKUP($A33,'Rapportage deelnemers'!$A:R,17,0)),"")</f>
        <v/>
      </c>
      <c r="U33" s="138"/>
      <c r="V33" s="138"/>
      <c r="W33" s="135"/>
      <c r="X33" s="135"/>
      <c r="Y33" s="135"/>
      <c r="Z33" s="135"/>
      <c r="AA33" s="135"/>
      <c r="AB33" s="199" t="str">
        <f t="shared" si="0"/>
        <v/>
      </c>
      <c r="AC33" s="199" t="str">
        <f t="shared" si="1"/>
        <v/>
      </c>
      <c r="AD33" s="199" t="str">
        <f t="shared" si="2"/>
        <v/>
      </c>
      <c r="AE33" s="135"/>
      <c r="AF33" s="138"/>
      <c r="AG33" s="138"/>
      <c r="AH33" s="135"/>
      <c r="AI33" s="135"/>
      <c r="AJ33" s="252"/>
      <c r="AK33" s="252"/>
      <c r="AL33" s="252"/>
    </row>
    <row r="34" spans="1:38" ht="16" thickBot="1">
      <c r="A34" s="135"/>
      <c r="B34" s="136" t="str">
        <f>IFERROR(VLOOKUP(A34,'Rapportage deelnemers'!A:D,4,0),"")</f>
        <v/>
      </c>
      <c r="C34" s="136" t="str">
        <f>IFERROR(VLOOKUP(A34,'Rapportage deelnemers'!A:E,5,0),"")</f>
        <v/>
      </c>
      <c r="D34" s="135"/>
      <c r="E34" s="137"/>
      <c r="F34" s="135"/>
      <c r="G34" s="145"/>
      <c r="H34" s="140" t="str">
        <f>IFERROR(VLOOKUP(A34,'Rapportage deelnemers'!A:X,23,0),"")</f>
        <v/>
      </c>
      <c r="I34" s="136" t="str">
        <f>IFERROR(VLOOKUP(A34,'Rapportage deelnemers'!A:J,9,0),"")</f>
        <v/>
      </c>
      <c r="J34" s="136" t="str">
        <f>IFERROR(VLOOKUP(A34,'Rapportage deelnemers'!A:K,10,0),"")</f>
        <v/>
      </c>
      <c r="K34" s="135"/>
      <c r="L34" s="223"/>
      <c r="M34" s="135"/>
      <c r="N34" s="136" t="str">
        <f>IFERROR(VLOOKUP($A34,'Rapportage deelnemers'!$A:L,11,0),"")</f>
        <v/>
      </c>
      <c r="O34" s="136" t="str">
        <f>IFERROR(VLOOKUP($A34,'Rapportage deelnemers'!$A:M,12,0),"")</f>
        <v/>
      </c>
      <c r="P34" s="136" t="str">
        <f>IFERROR(VLOOKUP($A34,'Rapportage deelnemers'!$A:N,13,0),"")</f>
        <v/>
      </c>
      <c r="Q34" s="136" t="str">
        <f>IFERROR(VLOOKUP($A34,'Rapportage deelnemers'!$A:O,14,0),"")</f>
        <v/>
      </c>
      <c r="R34" s="136" t="str">
        <f>IFERROR(VLOOKUP($A34,'Rapportage deelnemers'!$A:P,15,0),"")</f>
        <v/>
      </c>
      <c r="S34" s="136" t="str">
        <f>IFERROR(VLOOKUP($A34,'Rapportage deelnemers'!$A:Q,16,0),"")</f>
        <v/>
      </c>
      <c r="T34" s="136" t="str">
        <f>IFERROR(IF(VLOOKUP($A34,'Rapportage deelnemers'!$A:R,17,0)=0,"",VLOOKUP($A34,'Rapportage deelnemers'!$A:R,17,0)),"")</f>
        <v/>
      </c>
      <c r="U34" s="138"/>
      <c r="V34" s="138"/>
      <c r="W34" s="135"/>
      <c r="X34" s="135"/>
      <c r="Y34" s="135"/>
      <c r="Z34" s="135"/>
      <c r="AA34" s="135"/>
      <c r="AB34" s="199" t="str">
        <f t="shared" si="0"/>
        <v/>
      </c>
      <c r="AC34" s="199" t="str">
        <f t="shared" si="1"/>
        <v/>
      </c>
      <c r="AD34" s="199" t="str">
        <f t="shared" si="2"/>
        <v/>
      </c>
      <c r="AE34" s="135"/>
      <c r="AF34" s="138"/>
      <c r="AG34" s="138"/>
      <c r="AH34" s="135"/>
      <c r="AI34" s="135"/>
      <c r="AJ34" s="252"/>
      <c r="AK34" s="252"/>
      <c r="AL34" s="252"/>
    </row>
    <row r="35" spans="1:38" ht="16" thickBot="1">
      <c r="A35" s="135"/>
      <c r="B35" s="136" t="str">
        <f>IFERROR(VLOOKUP(A35,'Rapportage deelnemers'!A:D,4,0),"")</f>
        <v/>
      </c>
      <c r="C35" s="136" t="str">
        <f>IFERROR(VLOOKUP(A35,'Rapportage deelnemers'!A:E,5,0),"")</f>
        <v/>
      </c>
      <c r="D35" s="135"/>
      <c r="E35" s="137"/>
      <c r="F35" s="135"/>
      <c r="G35" s="142"/>
      <c r="H35" s="140" t="str">
        <f>IFERROR(VLOOKUP(A35,'Rapportage deelnemers'!A:X,23,0),"")</f>
        <v/>
      </c>
      <c r="I35" s="136" t="str">
        <f>IFERROR(VLOOKUP(A35,'Rapportage deelnemers'!A:J,9,0),"")</f>
        <v/>
      </c>
      <c r="J35" s="136" t="str">
        <f>IFERROR(VLOOKUP(A35,'Rapportage deelnemers'!A:K,10,0),"")</f>
        <v/>
      </c>
      <c r="K35" s="135"/>
      <c r="L35" s="223"/>
      <c r="M35" s="135"/>
      <c r="N35" s="136" t="str">
        <f>IFERROR(VLOOKUP($A35,'Rapportage deelnemers'!$A:L,11,0),"")</f>
        <v/>
      </c>
      <c r="O35" s="136" t="str">
        <f>IFERROR(VLOOKUP($A35,'Rapportage deelnemers'!$A:M,12,0),"")</f>
        <v/>
      </c>
      <c r="P35" s="136" t="str">
        <f>IFERROR(VLOOKUP($A35,'Rapportage deelnemers'!$A:N,13,0),"")</f>
        <v/>
      </c>
      <c r="Q35" s="136" t="str">
        <f>IFERROR(VLOOKUP($A35,'Rapportage deelnemers'!$A:O,14,0),"")</f>
        <v/>
      </c>
      <c r="R35" s="136" t="str">
        <f>IFERROR(VLOOKUP($A35,'Rapportage deelnemers'!$A:P,15,0),"")</f>
        <v/>
      </c>
      <c r="S35" s="136" t="str">
        <f>IFERROR(VLOOKUP($A35,'Rapportage deelnemers'!$A:Q,16,0),"")</f>
        <v/>
      </c>
      <c r="T35" s="136" t="str">
        <f>IFERROR(IF(VLOOKUP($A35,'Rapportage deelnemers'!$A:R,17,0)=0,"",VLOOKUP($A35,'Rapportage deelnemers'!$A:R,17,0)),"")</f>
        <v/>
      </c>
      <c r="U35" s="138"/>
      <c r="V35" s="138"/>
      <c r="W35" s="135"/>
      <c r="X35" s="135"/>
      <c r="Y35" s="135"/>
      <c r="Z35" s="228"/>
      <c r="AA35" s="143"/>
      <c r="AB35" s="199" t="str">
        <f t="shared" si="0"/>
        <v/>
      </c>
      <c r="AC35" s="199" t="str">
        <f t="shared" si="1"/>
        <v/>
      </c>
      <c r="AD35" s="199" t="str">
        <f t="shared" si="2"/>
        <v/>
      </c>
      <c r="AE35" s="141"/>
      <c r="AF35" s="138"/>
      <c r="AG35" s="138"/>
      <c r="AH35" s="135"/>
      <c r="AI35" s="135"/>
      <c r="AJ35" s="252"/>
      <c r="AK35" s="252"/>
      <c r="AL35" s="252"/>
    </row>
    <row r="36" spans="1:38" ht="16" thickBot="1">
      <c r="A36" s="135"/>
      <c r="B36" s="136" t="str">
        <f>IFERROR(VLOOKUP(A36,'Rapportage deelnemers'!A:D,4,0),"")</f>
        <v/>
      </c>
      <c r="C36" s="136" t="str">
        <f>IFERROR(VLOOKUP(A36,'Rapportage deelnemers'!A:E,5,0),"")</f>
        <v/>
      </c>
      <c r="D36" s="135"/>
      <c r="E36" s="137"/>
      <c r="F36" s="135"/>
      <c r="G36" s="142"/>
      <c r="H36" s="140" t="str">
        <f>IFERROR(VLOOKUP(A36,'Rapportage deelnemers'!A:X,23,0),"")</f>
        <v/>
      </c>
      <c r="I36" s="136" t="str">
        <f>IFERROR(VLOOKUP(A36,'Rapportage deelnemers'!A:J,9,0),"")</f>
        <v/>
      </c>
      <c r="J36" s="136" t="str">
        <f>IFERROR(VLOOKUP(A36,'Rapportage deelnemers'!A:K,10,0),"")</f>
        <v/>
      </c>
      <c r="K36" s="135"/>
      <c r="L36" s="223"/>
      <c r="M36" s="135"/>
      <c r="N36" s="136" t="str">
        <f>IFERROR(VLOOKUP($A36,'Rapportage deelnemers'!$A:L,11,0),"")</f>
        <v/>
      </c>
      <c r="O36" s="136" t="str">
        <f>IFERROR(VLOOKUP($A36,'Rapportage deelnemers'!$A:M,12,0),"")</f>
        <v/>
      </c>
      <c r="P36" s="136" t="str">
        <f>IFERROR(VLOOKUP($A36,'Rapportage deelnemers'!$A:N,13,0),"")</f>
        <v/>
      </c>
      <c r="Q36" s="136" t="str">
        <f>IFERROR(VLOOKUP($A36,'Rapportage deelnemers'!$A:O,14,0),"")</f>
        <v/>
      </c>
      <c r="R36" s="136" t="str">
        <f>IFERROR(VLOOKUP($A36,'Rapportage deelnemers'!$A:P,15,0),"")</f>
        <v/>
      </c>
      <c r="S36" s="136" t="str">
        <f>IFERROR(VLOOKUP($A36,'Rapportage deelnemers'!$A:Q,16,0),"")</f>
        <v/>
      </c>
      <c r="T36" s="136" t="str">
        <f>IFERROR(IF(VLOOKUP($A36,'Rapportage deelnemers'!$A:R,17,0)=0,"",VLOOKUP($A36,'Rapportage deelnemers'!$A:R,17,0)),"")</f>
        <v/>
      </c>
      <c r="U36" s="138"/>
      <c r="V36" s="138"/>
      <c r="W36" s="135"/>
      <c r="X36" s="135"/>
      <c r="Y36" s="135"/>
      <c r="Z36" s="228"/>
      <c r="AA36" s="143"/>
      <c r="AB36" s="199" t="str">
        <f t="shared" si="0"/>
        <v/>
      </c>
      <c r="AC36" s="199" t="str">
        <f t="shared" si="1"/>
        <v/>
      </c>
      <c r="AD36" s="199" t="str">
        <f t="shared" si="2"/>
        <v/>
      </c>
      <c r="AE36" s="141"/>
      <c r="AF36" s="138"/>
      <c r="AG36" s="138"/>
      <c r="AH36" s="135"/>
      <c r="AI36" s="135"/>
      <c r="AJ36" s="252"/>
      <c r="AK36" s="252"/>
      <c r="AL36" s="252"/>
    </row>
    <row r="37" spans="1:38" ht="16" thickBot="1">
      <c r="A37" s="135"/>
      <c r="B37" s="136" t="str">
        <f>IFERROR(VLOOKUP(A37,'Rapportage deelnemers'!A:D,4,0),"")</f>
        <v/>
      </c>
      <c r="C37" s="136" t="str">
        <f>IFERROR(VLOOKUP(A37,'Rapportage deelnemers'!A:E,5,0),"")</f>
        <v/>
      </c>
      <c r="D37" s="135"/>
      <c r="E37" s="137"/>
      <c r="F37" s="135"/>
      <c r="G37" s="139"/>
      <c r="H37" s="140" t="str">
        <f>IFERROR(VLOOKUP(A37,'Rapportage deelnemers'!A:X,23,0),"")</f>
        <v/>
      </c>
      <c r="I37" s="136" t="str">
        <f>IFERROR(VLOOKUP(A37,'Rapportage deelnemers'!A:J,9,0),"")</f>
        <v/>
      </c>
      <c r="J37" s="136" t="str">
        <f>IFERROR(VLOOKUP(A37,'Rapportage deelnemers'!A:K,10,0),"")</f>
        <v/>
      </c>
      <c r="K37" s="135"/>
      <c r="L37" s="223"/>
      <c r="M37" s="135"/>
      <c r="N37" s="136" t="str">
        <f>IFERROR(VLOOKUP($A37,'Rapportage deelnemers'!$A:L,11,0),"")</f>
        <v/>
      </c>
      <c r="O37" s="136" t="str">
        <f>IFERROR(VLOOKUP($A37,'Rapportage deelnemers'!$A:M,12,0),"")</f>
        <v/>
      </c>
      <c r="P37" s="136" t="str">
        <f>IFERROR(VLOOKUP($A37,'Rapportage deelnemers'!$A:N,13,0),"")</f>
        <v/>
      </c>
      <c r="Q37" s="136" t="str">
        <f>IFERROR(VLOOKUP($A37,'Rapportage deelnemers'!$A:O,14,0),"")</f>
        <v/>
      </c>
      <c r="R37" s="136" t="str">
        <f>IFERROR(VLOOKUP($A37,'Rapportage deelnemers'!$A:P,15,0),"")</f>
        <v/>
      </c>
      <c r="S37" s="136" t="str">
        <f>IFERROR(VLOOKUP($A37,'Rapportage deelnemers'!$A:Q,16,0),"")</f>
        <v/>
      </c>
      <c r="T37" s="136" t="str">
        <f>IFERROR(IF(VLOOKUP($A37,'Rapportage deelnemers'!$A:R,17,0)=0,"",VLOOKUP($A37,'Rapportage deelnemers'!$A:R,17,0)),"")</f>
        <v/>
      </c>
      <c r="U37" s="138"/>
      <c r="V37" s="138"/>
      <c r="W37" s="135"/>
      <c r="X37" s="135"/>
      <c r="Y37" s="135"/>
      <c r="Z37" s="135"/>
      <c r="AA37" s="135"/>
      <c r="AB37" s="199" t="str">
        <f t="shared" si="0"/>
        <v/>
      </c>
      <c r="AC37" s="199" t="str">
        <f t="shared" si="1"/>
        <v/>
      </c>
      <c r="AD37" s="199" t="str">
        <f t="shared" si="2"/>
        <v/>
      </c>
      <c r="AE37" s="141"/>
      <c r="AF37" s="138"/>
      <c r="AG37" s="138"/>
      <c r="AH37" s="135"/>
      <c r="AI37" s="135"/>
      <c r="AJ37" s="252"/>
      <c r="AK37" s="252"/>
      <c r="AL37" s="252"/>
    </row>
    <row r="38" spans="1:38" ht="16" thickBot="1">
      <c r="A38" s="135"/>
      <c r="B38" s="136" t="str">
        <f>IFERROR(VLOOKUP(A38,'Rapportage deelnemers'!A:D,4,0),"")</f>
        <v/>
      </c>
      <c r="C38" s="136" t="str">
        <f>IFERROR(VLOOKUP(A38,'Rapportage deelnemers'!A:E,5,0),"")</f>
        <v/>
      </c>
      <c r="D38" s="135"/>
      <c r="E38" s="137"/>
      <c r="F38" s="135"/>
      <c r="G38" s="139"/>
      <c r="H38" s="140" t="str">
        <f>IFERROR(VLOOKUP(A38,'Rapportage deelnemers'!A:X,23,0),"")</f>
        <v/>
      </c>
      <c r="I38" s="136" t="str">
        <f>IFERROR(VLOOKUP(A38,'Rapportage deelnemers'!A:J,9,0),"")</f>
        <v/>
      </c>
      <c r="J38" s="136" t="str">
        <f>IFERROR(VLOOKUP(A38,'Rapportage deelnemers'!A:K,10,0),"")</f>
        <v/>
      </c>
      <c r="K38" s="135"/>
      <c r="L38" s="223"/>
      <c r="M38" s="135"/>
      <c r="N38" s="136" t="str">
        <f>IFERROR(VLOOKUP($A38,'Rapportage deelnemers'!$A:L,11,0),"")</f>
        <v/>
      </c>
      <c r="O38" s="136" t="str">
        <f>IFERROR(VLOOKUP($A38,'Rapportage deelnemers'!$A:M,12,0),"")</f>
        <v/>
      </c>
      <c r="P38" s="136" t="str">
        <f>IFERROR(VLOOKUP($A38,'Rapportage deelnemers'!$A:N,13,0),"")</f>
        <v/>
      </c>
      <c r="Q38" s="136" t="str">
        <f>IFERROR(VLOOKUP($A38,'Rapportage deelnemers'!$A:O,14,0),"")</f>
        <v/>
      </c>
      <c r="R38" s="136" t="str">
        <f>IFERROR(VLOOKUP($A38,'Rapportage deelnemers'!$A:P,15,0),"")</f>
        <v/>
      </c>
      <c r="S38" s="136" t="str">
        <f>IFERROR(VLOOKUP($A38,'Rapportage deelnemers'!$A:Q,16,0),"")</f>
        <v/>
      </c>
      <c r="T38" s="136" t="str">
        <f>IFERROR(IF(VLOOKUP($A38,'Rapportage deelnemers'!$A:R,17,0)=0,"",VLOOKUP($A38,'Rapportage deelnemers'!$A:R,17,0)),"")</f>
        <v/>
      </c>
      <c r="U38" s="146"/>
      <c r="V38" s="146"/>
      <c r="W38" s="147"/>
      <c r="X38" s="152"/>
      <c r="Y38" s="135"/>
      <c r="Z38" s="135"/>
      <c r="AA38" s="148"/>
      <c r="AB38" s="199" t="str">
        <f t="shared" si="0"/>
        <v/>
      </c>
      <c r="AC38" s="199" t="str">
        <f t="shared" si="1"/>
        <v/>
      </c>
      <c r="AD38" s="199" t="str">
        <f t="shared" si="2"/>
        <v/>
      </c>
      <c r="AE38" s="141"/>
      <c r="AF38" s="138"/>
      <c r="AG38" s="138"/>
      <c r="AH38" s="135"/>
      <c r="AI38" s="135"/>
      <c r="AJ38" s="252"/>
      <c r="AK38" s="252"/>
      <c r="AL38" s="252"/>
    </row>
    <row r="39" spans="1:38" ht="16" thickBot="1">
      <c r="A39" s="135"/>
      <c r="B39" s="136" t="str">
        <f>IFERROR(VLOOKUP(A39,'Rapportage deelnemers'!A:D,4,0),"")</f>
        <v/>
      </c>
      <c r="C39" s="136" t="str">
        <f>IFERROR(VLOOKUP(A39,'Rapportage deelnemers'!A:E,5,0),"")</f>
        <v/>
      </c>
      <c r="D39" s="135"/>
      <c r="E39" s="137"/>
      <c r="F39" s="135"/>
      <c r="G39" s="135"/>
      <c r="H39" s="140" t="str">
        <f>IFERROR(VLOOKUP(A39,'Rapportage deelnemers'!A:X,23,0),"")</f>
        <v/>
      </c>
      <c r="I39" s="136" t="str">
        <f>IFERROR(VLOOKUP(A39,'Rapportage deelnemers'!A:J,9,0),"")</f>
        <v/>
      </c>
      <c r="J39" s="136" t="str">
        <f>IFERROR(VLOOKUP(A39,'Rapportage deelnemers'!A:K,10,0),"")</f>
        <v/>
      </c>
      <c r="K39" s="135"/>
      <c r="L39" s="223"/>
      <c r="M39" s="135"/>
      <c r="N39" s="136" t="str">
        <f>IFERROR(VLOOKUP($A39,'Rapportage deelnemers'!$A:L,11,0),"")</f>
        <v/>
      </c>
      <c r="O39" s="136" t="str">
        <f>IFERROR(VLOOKUP($A39,'Rapportage deelnemers'!$A:M,12,0),"")</f>
        <v/>
      </c>
      <c r="P39" s="136" t="str">
        <f>IFERROR(VLOOKUP($A39,'Rapportage deelnemers'!$A:N,13,0),"")</f>
        <v/>
      </c>
      <c r="Q39" s="136" t="str">
        <f>IFERROR(VLOOKUP($A39,'Rapportage deelnemers'!$A:O,14,0),"")</f>
        <v/>
      </c>
      <c r="R39" s="136" t="str">
        <f>IFERROR(VLOOKUP($A39,'Rapportage deelnemers'!$A:P,15,0),"")</f>
        <v/>
      </c>
      <c r="S39" s="136" t="str">
        <f>IFERROR(VLOOKUP($A39,'Rapportage deelnemers'!$A:Q,16,0),"")</f>
        <v/>
      </c>
      <c r="T39" s="136" t="str">
        <f>IFERROR(IF(VLOOKUP($A39,'Rapportage deelnemers'!$A:R,17,0)=0,"",VLOOKUP($A39,'Rapportage deelnemers'!$A:R,17,0)),"")</f>
        <v/>
      </c>
      <c r="U39" s="149"/>
      <c r="V39" s="149"/>
      <c r="W39" s="150"/>
      <c r="X39" s="150"/>
      <c r="Y39" s="135"/>
      <c r="Z39" s="135"/>
      <c r="AA39" s="150"/>
      <c r="AB39" s="199" t="str">
        <f t="shared" si="0"/>
        <v/>
      </c>
      <c r="AC39" s="199" t="str">
        <f t="shared" si="1"/>
        <v/>
      </c>
      <c r="AD39" s="199" t="str">
        <f t="shared" si="2"/>
        <v/>
      </c>
      <c r="AE39" s="141"/>
      <c r="AF39" s="138"/>
      <c r="AG39" s="138"/>
      <c r="AH39" s="135"/>
      <c r="AI39" s="135"/>
      <c r="AJ39" s="252"/>
      <c r="AK39" s="252"/>
      <c r="AL39" s="252"/>
    </row>
    <row r="40" spans="1:38" ht="16" thickBot="1">
      <c r="A40" s="135"/>
      <c r="B40" s="136" t="str">
        <f>IFERROR(VLOOKUP(A40,'Rapportage deelnemers'!A:D,4,0),"")</f>
        <v/>
      </c>
      <c r="C40" s="136" t="str">
        <f>IFERROR(VLOOKUP(A40,'Rapportage deelnemers'!A:E,5,0),"")</f>
        <v/>
      </c>
      <c r="D40" s="135"/>
      <c r="E40" s="137"/>
      <c r="F40" s="135"/>
      <c r="G40" s="139"/>
      <c r="H40" s="140" t="str">
        <f>IFERROR(VLOOKUP(A40,'Rapportage deelnemers'!A:X,23,0),"")</f>
        <v/>
      </c>
      <c r="I40" s="136" t="str">
        <f>IFERROR(VLOOKUP(A40,'Rapportage deelnemers'!A:J,9,0),"")</f>
        <v/>
      </c>
      <c r="J40" s="136" t="str">
        <f>IFERROR(VLOOKUP(A40,'Rapportage deelnemers'!A:K,10,0),"")</f>
        <v/>
      </c>
      <c r="K40" s="135"/>
      <c r="L40" s="223"/>
      <c r="M40" s="135"/>
      <c r="N40" s="136" t="str">
        <f>IFERROR(VLOOKUP($A40,'Rapportage deelnemers'!$A:L,11,0),"")</f>
        <v/>
      </c>
      <c r="O40" s="136" t="str">
        <f>IFERROR(VLOOKUP($A40,'Rapportage deelnemers'!$A:M,12,0),"")</f>
        <v/>
      </c>
      <c r="P40" s="136" t="str">
        <f>IFERROR(VLOOKUP($A40,'Rapportage deelnemers'!$A:N,13,0),"")</f>
        <v/>
      </c>
      <c r="Q40" s="136" t="str">
        <f>IFERROR(VLOOKUP($A40,'Rapportage deelnemers'!$A:O,14,0),"")</f>
        <v/>
      </c>
      <c r="R40" s="136" t="str">
        <f>IFERROR(VLOOKUP($A40,'Rapportage deelnemers'!$A:P,15,0),"")</f>
        <v/>
      </c>
      <c r="S40" s="136" t="str">
        <f>IFERROR(VLOOKUP($A40,'Rapportage deelnemers'!$A:Q,16,0),"")</f>
        <v/>
      </c>
      <c r="T40" s="136" t="str">
        <f>IFERROR(IF(VLOOKUP($A40,'Rapportage deelnemers'!$A:R,17,0)=0,"",VLOOKUP($A40,'Rapportage deelnemers'!$A:R,17,0)),"")</f>
        <v/>
      </c>
      <c r="U40" s="138"/>
      <c r="V40" s="138"/>
      <c r="W40" s="135"/>
      <c r="X40" s="135"/>
      <c r="Y40" s="135"/>
      <c r="Z40" s="135"/>
      <c r="AA40" s="143"/>
      <c r="AB40" s="199" t="str">
        <f t="shared" si="0"/>
        <v/>
      </c>
      <c r="AC40" s="199" t="str">
        <f t="shared" si="1"/>
        <v/>
      </c>
      <c r="AD40" s="199" t="str">
        <f t="shared" si="2"/>
        <v/>
      </c>
      <c r="AE40" s="141"/>
      <c r="AF40" s="138"/>
      <c r="AG40" s="138"/>
      <c r="AH40" s="135"/>
      <c r="AI40" s="135"/>
      <c r="AJ40" s="252"/>
      <c r="AK40" s="252"/>
      <c r="AL40" s="252"/>
    </row>
    <row r="41" spans="1:38" ht="16" thickBot="1">
      <c r="A41" s="135"/>
      <c r="B41" s="136" t="str">
        <f>IFERROR(VLOOKUP(A41,'Rapportage deelnemers'!A:D,4,0),"")</f>
        <v/>
      </c>
      <c r="C41" s="136" t="str">
        <f>IFERROR(VLOOKUP(A41,'Rapportage deelnemers'!A:E,5,0),"")</f>
        <v/>
      </c>
      <c r="D41" s="135"/>
      <c r="E41" s="137"/>
      <c r="F41" s="135"/>
      <c r="G41" s="135"/>
      <c r="H41" s="140" t="str">
        <f>IFERROR(VLOOKUP(A41,'Rapportage deelnemers'!A:X,23,0),"")</f>
        <v/>
      </c>
      <c r="I41" s="136" t="str">
        <f>IFERROR(VLOOKUP(A41,'Rapportage deelnemers'!A:J,9,0),"")</f>
        <v/>
      </c>
      <c r="J41" s="136" t="str">
        <f>IFERROR(VLOOKUP(A41,'Rapportage deelnemers'!A:K,10,0),"")</f>
        <v/>
      </c>
      <c r="K41" s="135"/>
      <c r="L41" s="223"/>
      <c r="M41" s="135"/>
      <c r="N41" s="136" t="str">
        <f>IFERROR(VLOOKUP($A41,'Rapportage deelnemers'!$A:L,11,0),"")</f>
        <v/>
      </c>
      <c r="O41" s="136" t="str">
        <f>IFERROR(VLOOKUP($A41,'Rapportage deelnemers'!$A:M,12,0),"")</f>
        <v/>
      </c>
      <c r="P41" s="136" t="str">
        <f>IFERROR(VLOOKUP($A41,'Rapportage deelnemers'!$A:N,13,0),"")</f>
        <v/>
      </c>
      <c r="Q41" s="136" t="str">
        <f>IFERROR(VLOOKUP($A41,'Rapportage deelnemers'!$A:O,14,0),"")</f>
        <v/>
      </c>
      <c r="R41" s="136" t="str">
        <f>IFERROR(VLOOKUP($A41,'Rapportage deelnemers'!$A:P,15,0),"")</f>
        <v/>
      </c>
      <c r="S41" s="136" t="str">
        <f>IFERROR(VLOOKUP($A41,'Rapportage deelnemers'!$A:Q,16,0),"")</f>
        <v/>
      </c>
      <c r="T41" s="136" t="str">
        <f>IFERROR(IF(VLOOKUP($A41,'Rapportage deelnemers'!$A:R,17,0)=0,"",VLOOKUP($A41,'Rapportage deelnemers'!$A:R,17,0)),"")</f>
        <v/>
      </c>
      <c r="U41" s="138"/>
      <c r="V41" s="138"/>
      <c r="W41" s="135"/>
      <c r="X41" s="135"/>
      <c r="Y41" s="135"/>
      <c r="Z41" s="135"/>
      <c r="AA41" s="135"/>
      <c r="AB41" s="199" t="str">
        <f t="shared" si="0"/>
        <v/>
      </c>
      <c r="AC41" s="199" t="str">
        <f t="shared" si="1"/>
        <v/>
      </c>
      <c r="AD41" s="199" t="str">
        <f t="shared" si="2"/>
        <v/>
      </c>
      <c r="AE41" s="141"/>
      <c r="AF41" s="138"/>
      <c r="AG41" s="138"/>
      <c r="AH41" s="135"/>
      <c r="AI41" s="135"/>
      <c r="AJ41" s="252"/>
      <c r="AK41" s="252"/>
      <c r="AL41" s="252"/>
    </row>
    <row r="42" spans="1:38" ht="16" thickBot="1">
      <c r="A42" s="135"/>
      <c r="B42" s="136" t="str">
        <f>IFERROR(VLOOKUP(A42,'Rapportage deelnemers'!A:D,4,0),"")</f>
        <v/>
      </c>
      <c r="C42" s="136" t="str">
        <f>IFERROR(VLOOKUP(A42,'Rapportage deelnemers'!A:E,5,0),"")</f>
        <v/>
      </c>
      <c r="D42" s="135"/>
      <c r="E42" s="137"/>
      <c r="F42" s="135"/>
      <c r="G42" s="150"/>
      <c r="H42" s="140" t="str">
        <f>IFERROR(VLOOKUP(A42,'Rapportage deelnemers'!A:X,23,0),"")</f>
        <v/>
      </c>
      <c r="I42" s="136" t="str">
        <f>IFERROR(VLOOKUP(A42,'Rapportage deelnemers'!A:J,9,0),"")</f>
        <v/>
      </c>
      <c r="J42" s="136" t="str">
        <f>IFERROR(VLOOKUP(A42,'Rapportage deelnemers'!A:K,10,0),"")</f>
        <v/>
      </c>
      <c r="K42" s="135"/>
      <c r="L42" s="223"/>
      <c r="M42" s="135"/>
      <c r="N42" s="136" t="str">
        <f>IFERROR(VLOOKUP($A42,'Rapportage deelnemers'!$A:L,11,0),"")</f>
        <v/>
      </c>
      <c r="O42" s="136" t="str">
        <f>IFERROR(VLOOKUP($A42,'Rapportage deelnemers'!$A:M,12,0),"")</f>
        <v/>
      </c>
      <c r="P42" s="136" t="str">
        <f>IFERROR(VLOOKUP($A42,'Rapportage deelnemers'!$A:N,13,0),"")</f>
        <v/>
      </c>
      <c r="Q42" s="136" t="str">
        <f>IFERROR(VLOOKUP($A42,'Rapportage deelnemers'!$A:O,14,0),"")</f>
        <v/>
      </c>
      <c r="R42" s="136" t="str">
        <f>IFERROR(VLOOKUP($A42,'Rapportage deelnemers'!$A:P,15,0),"")</f>
        <v/>
      </c>
      <c r="S42" s="136" t="str">
        <f>IFERROR(VLOOKUP($A42,'Rapportage deelnemers'!$A:Q,16,0),"")</f>
        <v/>
      </c>
      <c r="T42" s="136" t="str">
        <f>IFERROR(IF(VLOOKUP($A42,'Rapportage deelnemers'!$A:R,17,0)=0,"",VLOOKUP($A42,'Rapportage deelnemers'!$A:R,17,0)),"")</f>
        <v/>
      </c>
      <c r="U42" s="138"/>
      <c r="V42" s="138"/>
      <c r="W42" s="135"/>
      <c r="X42" s="135"/>
      <c r="Y42" s="135"/>
      <c r="Z42" s="135"/>
      <c r="AA42" s="135"/>
      <c r="AB42" s="199" t="str">
        <f t="shared" si="0"/>
        <v/>
      </c>
      <c r="AC42" s="199" t="str">
        <f t="shared" si="1"/>
        <v/>
      </c>
      <c r="AD42" s="199" t="str">
        <f t="shared" si="2"/>
        <v/>
      </c>
      <c r="AE42" s="135"/>
      <c r="AF42" s="138"/>
      <c r="AG42" s="138"/>
      <c r="AH42" s="135"/>
      <c r="AI42" s="135"/>
      <c r="AJ42" s="252"/>
      <c r="AK42" s="252"/>
      <c r="AL42" s="252"/>
    </row>
    <row r="43" spans="1:38" ht="16" thickBot="1">
      <c r="A43" s="135"/>
      <c r="B43" s="136" t="str">
        <f>IFERROR(VLOOKUP(A43,'Rapportage deelnemers'!A:D,4,0),"")</f>
        <v/>
      </c>
      <c r="C43" s="136" t="str">
        <f>IFERROR(VLOOKUP(A43,'Rapportage deelnemers'!A:E,5,0),"")</f>
        <v/>
      </c>
      <c r="D43" s="135"/>
      <c r="E43" s="138"/>
      <c r="F43" s="135"/>
      <c r="G43" s="135"/>
      <c r="H43" s="140" t="str">
        <f>IFERROR(VLOOKUP(A43,'Rapportage deelnemers'!A:X,23,0),"")</f>
        <v/>
      </c>
      <c r="I43" s="136" t="str">
        <f>IFERROR(VLOOKUP(A43,'Rapportage deelnemers'!A:J,9,0),"")</f>
        <v/>
      </c>
      <c r="J43" s="136" t="str">
        <f>IFERROR(VLOOKUP(A43,'Rapportage deelnemers'!A:K,10,0),"")</f>
        <v/>
      </c>
      <c r="K43" s="135"/>
      <c r="L43" s="223"/>
      <c r="M43" s="135"/>
      <c r="N43" s="136" t="str">
        <f>IFERROR(VLOOKUP($A43,'Rapportage deelnemers'!$A:L,11,0),"")</f>
        <v/>
      </c>
      <c r="O43" s="136" t="str">
        <f>IFERROR(VLOOKUP($A43,'Rapportage deelnemers'!$A:M,12,0),"")</f>
        <v/>
      </c>
      <c r="P43" s="136" t="str">
        <f>IFERROR(VLOOKUP($A43,'Rapportage deelnemers'!$A:N,13,0),"")</f>
        <v/>
      </c>
      <c r="Q43" s="136" t="str">
        <f>IFERROR(VLOOKUP($A43,'Rapportage deelnemers'!$A:O,14,0),"")</f>
        <v/>
      </c>
      <c r="R43" s="136" t="str">
        <f>IFERROR(VLOOKUP($A43,'Rapportage deelnemers'!$A:P,15,0),"")</f>
        <v/>
      </c>
      <c r="S43" s="136" t="str">
        <f>IFERROR(VLOOKUP($A43,'Rapportage deelnemers'!$A:Q,16,0),"")</f>
        <v/>
      </c>
      <c r="T43" s="136" t="str">
        <f>IFERROR(IF(VLOOKUP($A43,'Rapportage deelnemers'!$A:R,17,0)=0,"",VLOOKUP($A43,'Rapportage deelnemers'!$A:R,17,0)),"")</f>
        <v/>
      </c>
      <c r="U43" s="138"/>
      <c r="V43" s="234"/>
      <c r="W43" s="139"/>
      <c r="X43" s="139"/>
      <c r="Y43" s="135"/>
      <c r="Z43" s="135"/>
      <c r="AA43" s="139"/>
      <c r="AB43" s="199" t="str">
        <f t="shared" si="0"/>
        <v/>
      </c>
      <c r="AC43" s="199" t="str">
        <f t="shared" si="1"/>
        <v/>
      </c>
      <c r="AD43" s="199" t="str">
        <f t="shared" si="2"/>
        <v/>
      </c>
      <c r="AE43" s="135"/>
      <c r="AF43" s="138"/>
      <c r="AG43" s="138"/>
      <c r="AH43" s="135"/>
      <c r="AI43" s="135"/>
      <c r="AJ43" s="252"/>
      <c r="AK43" s="252"/>
      <c r="AL43" s="252"/>
    </row>
    <row r="44" spans="1:38" ht="16" thickBot="1">
      <c r="A44" s="135"/>
      <c r="B44" s="136" t="str">
        <f>IFERROR(VLOOKUP(A44,'Rapportage deelnemers'!A:D,4,0),"")</f>
        <v/>
      </c>
      <c r="C44" s="136" t="str">
        <f>IFERROR(VLOOKUP(A44,'Rapportage deelnemers'!A:E,5,0),"")</f>
        <v/>
      </c>
      <c r="D44" s="135"/>
      <c r="E44" s="137"/>
      <c r="F44" s="135"/>
      <c r="G44" s="150"/>
      <c r="H44" s="140" t="str">
        <f>IFERROR(VLOOKUP(A44,'Rapportage deelnemers'!A:X,23,0),"")</f>
        <v/>
      </c>
      <c r="I44" s="136" t="str">
        <f>IFERROR(VLOOKUP(A44,'Rapportage deelnemers'!A:J,9,0),"")</f>
        <v/>
      </c>
      <c r="J44" s="136" t="str">
        <f>IFERROR(VLOOKUP(A44,'Rapportage deelnemers'!A:K,10,0),"")</f>
        <v/>
      </c>
      <c r="K44" s="135"/>
      <c r="L44" s="223"/>
      <c r="M44" s="135"/>
      <c r="N44" s="136" t="str">
        <f>IFERROR(VLOOKUP($A44,'Rapportage deelnemers'!$A:L,11,0),"")</f>
        <v/>
      </c>
      <c r="O44" s="136" t="str">
        <f>IFERROR(VLOOKUP($A44,'Rapportage deelnemers'!$A:M,12,0),"")</f>
        <v/>
      </c>
      <c r="P44" s="136" t="str">
        <f>IFERROR(VLOOKUP($A44,'Rapportage deelnemers'!$A:N,13,0),"")</f>
        <v/>
      </c>
      <c r="Q44" s="136" t="str">
        <f>IFERROR(VLOOKUP($A44,'Rapportage deelnemers'!$A:O,14,0),"")</f>
        <v/>
      </c>
      <c r="R44" s="136" t="str">
        <f>IFERROR(VLOOKUP($A44,'Rapportage deelnemers'!$A:P,15,0),"")</f>
        <v/>
      </c>
      <c r="S44" s="136" t="str">
        <f>IFERROR(VLOOKUP($A44,'Rapportage deelnemers'!$A:Q,16,0),"")</f>
        <v/>
      </c>
      <c r="T44" s="136" t="str">
        <f>IFERROR(IF(VLOOKUP($A44,'Rapportage deelnemers'!$A:R,17,0)=0,"",VLOOKUP($A44,'Rapportage deelnemers'!$A:R,17,0)),"")</f>
        <v/>
      </c>
      <c r="U44" s="138"/>
      <c r="V44" s="138"/>
      <c r="W44" s="135"/>
      <c r="X44" s="135"/>
      <c r="Y44" s="135"/>
      <c r="Z44" s="135"/>
      <c r="AA44" s="135"/>
      <c r="AB44" s="199" t="str">
        <f t="shared" si="0"/>
        <v/>
      </c>
      <c r="AC44" s="199" t="str">
        <f t="shared" si="1"/>
        <v/>
      </c>
      <c r="AD44" s="199" t="str">
        <f t="shared" si="2"/>
        <v/>
      </c>
      <c r="AE44" s="141"/>
      <c r="AF44" s="138"/>
      <c r="AG44" s="138"/>
      <c r="AH44" s="135"/>
      <c r="AI44" s="151"/>
      <c r="AJ44" s="252"/>
      <c r="AK44" s="252"/>
      <c r="AL44" s="252"/>
    </row>
    <row r="45" spans="1:38" ht="16" thickBot="1">
      <c r="A45" s="135"/>
      <c r="B45" s="136" t="str">
        <f>IFERROR(VLOOKUP(A45,'Rapportage deelnemers'!A:D,4,0),"")</f>
        <v/>
      </c>
      <c r="C45" s="136" t="str">
        <f>IFERROR(VLOOKUP(A45,'Rapportage deelnemers'!A:E,5,0),"")</f>
        <v/>
      </c>
      <c r="D45" s="135"/>
      <c r="E45" s="137"/>
      <c r="F45" s="135"/>
      <c r="G45" s="150"/>
      <c r="H45" s="140" t="str">
        <f>IFERROR(VLOOKUP(A45,'Rapportage deelnemers'!A:X,23,0),"")</f>
        <v/>
      </c>
      <c r="I45" s="136" t="str">
        <f>IFERROR(VLOOKUP(A45,'Rapportage deelnemers'!A:J,9,0),"")</f>
        <v/>
      </c>
      <c r="J45" s="136" t="str">
        <f>IFERROR(VLOOKUP(A45,'Rapportage deelnemers'!A:K,10,0),"")</f>
        <v/>
      </c>
      <c r="K45" s="135"/>
      <c r="L45" s="223"/>
      <c r="M45" s="135"/>
      <c r="N45" s="136" t="str">
        <f>IFERROR(VLOOKUP($A45,'Rapportage deelnemers'!$A:L,11,0),"")</f>
        <v/>
      </c>
      <c r="O45" s="136" t="str">
        <f>IFERROR(VLOOKUP($A45,'Rapportage deelnemers'!$A:M,12,0),"")</f>
        <v/>
      </c>
      <c r="P45" s="136" t="str">
        <f>IFERROR(VLOOKUP($A45,'Rapportage deelnemers'!$A:N,13,0),"")</f>
        <v/>
      </c>
      <c r="Q45" s="136" t="str">
        <f>IFERROR(VLOOKUP($A45,'Rapportage deelnemers'!$A:O,14,0),"")</f>
        <v/>
      </c>
      <c r="R45" s="136" t="str">
        <f>IFERROR(VLOOKUP($A45,'Rapportage deelnemers'!$A:P,15,0),"")</f>
        <v/>
      </c>
      <c r="S45" s="136" t="str">
        <f>IFERROR(VLOOKUP($A45,'Rapportage deelnemers'!$A:Q,16,0),"")</f>
        <v/>
      </c>
      <c r="T45" s="136" t="str">
        <f>IFERROR(IF(VLOOKUP($A45,'Rapportage deelnemers'!$A:R,17,0)=0,"",VLOOKUP($A45,'Rapportage deelnemers'!$A:R,17,0)),"")</f>
        <v/>
      </c>
      <c r="U45" s="138"/>
      <c r="V45" s="138"/>
      <c r="W45" s="135"/>
      <c r="X45" s="135"/>
      <c r="Y45" s="135"/>
      <c r="Z45" s="135"/>
      <c r="AA45" s="135"/>
      <c r="AB45" s="199" t="str">
        <f t="shared" si="0"/>
        <v/>
      </c>
      <c r="AC45" s="199" t="str">
        <f t="shared" si="1"/>
        <v/>
      </c>
      <c r="AD45" s="199" t="str">
        <f t="shared" si="2"/>
        <v/>
      </c>
      <c r="AE45" s="141"/>
      <c r="AF45" s="138"/>
      <c r="AG45" s="138"/>
      <c r="AH45" s="135"/>
      <c r="AI45" s="135"/>
      <c r="AJ45" s="252"/>
      <c r="AK45" s="252"/>
      <c r="AL45" s="252"/>
    </row>
    <row r="46" spans="1:38" ht="16" thickBot="1">
      <c r="A46" s="135"/>
      <c r="B46" s="136" t="str">
        <f>IFERROR(VLOOKUP(A46,'Rapportage deelnemers'!A:D,4,0),"")</f>
        <v/>
      </c>
      <c r="C46" s="136" t="str">
        <f>IFERROR(VLOOKUP(A46,'Rapportage deelnemers'!A:E,5,0),"")</f>
        <v/>
      </c>
      <c r="D46" s="135"/>
      <c r="E46" s="137"/>
      <c r="F46" s="135"/>
      <c r="G46" s="139"/>
      <c r="H46" s="140" t="str">
        <f>IFERROR(VLOOKUP(A46,'Rapportage deelnemers'!A:X,23,0),"")</f>
        <v/>
      </c>
      <c r="I46" s="136" t="str">
        <f>IFERROR(VLOOKUP(A46,'Rapportage deelnemers'!A:J,9,0),"")</f>
        <v/>
      </c>
      <c r="J46" s="136" t="str">
        <f>IFERROR(VLOOKUP(A46,'Rapportage deelnemers'!A:K,10,0),"")</f>
        <v/>
      </c>
      <c r="K46" s="135"/>
      <c r="L46" s="223"/>
      <c r="M46" s="135"/>
      <c r="N46" s="136" t="str">
        <f>IFERROR(VLOOKUP($A46,'Rapportage deelnemers'!$A:L,11,0),"")</f>
        <v/>
      </c>
      <c r="O46" s="136" t="str">
        <f>IFERROR(VLOOKUP($A46,'Rapportage deelnemers'!$A:M,12,0),"")</f>
        <v/>
      </c>
      <c r="P46" s="136" t="str">
        <f>IFERROR(VLOOKUP($A46,'Rapportage deelnemers'!$A:N,13,0),"")</f>
        <v/>
      </c>
      <c r="Q46" s="136" t="str">
        <f>IFERROR(VLOOKUP($A46,'Rapportage deelnemers'!$A:O,14,0),"")</f>
        <v/>
      </c>
      <c r="R46" s="136" t="str">
        <f>IFERROR(VLOOKUP($A46,'Rapportage deelnemers'!$A:P,15,0),"")</f>
        <v/>
      </c>
      <c r="S46" s="136" t="str">
        <f>IFERROR(VLOOKUP($A46,'Rapportage deelnemers'!$A:Q,16,0),"")</f>
        <v/>
      </c>
      <c r="T46" s="136" t="str">
        <f>IFERROR(IF(VLOOKUP($A46,'Rapportage deelnemers'!$A:R,17,0)=0,"",VLOOKUP($A46,'Rapportage deelnemers'!$A:R,17,0)),"")</f>
        <v/>
      </c>
      <c r="U46" s="138"/>
      <c r="V46" s="138"/>
      <c r="W46" s="135"/>
      <c r="X46" s="135"/>
      <c r="Y46" s="135"/>
      <c r="Z46" s="135"/>
      <c r="AA46" s="135"/>
      <c r="AB46" s="199" t="str">
        <f t="shared" si="0"/>
        <v/>
      </c>
      <c r="AC46" s="199" t="str">
        <f t="shared" si="1"/>
        <v/>
      </c>
      <c r="AD46" s="199" t="str">
        <f t="shared" si="2"/>
        <v/>
      </c>
      <c r="AE46" s="141"/>
      <c r="AF46" s="138"/>
      <c r="AG46" s="138"/>
      <c r="AH46" s="135"/>
      <c r="AI46" s="135"/>
      <c r="AJ46" s="252"/>
      <c r="AK46" s="252"/>
      <c r="AL46" s="252"/>
    </row>
    <row r="47" spans="1:38" ht="16" thickBot="1">
      <c r="A47" s="135"/>
      <c r="B47" s="136" t="str">
        <f>IFERROR(VLOOKUP(A47,'Rapportage deelnemers'!A:D,4,0),"")</f>
        <v/>
      </c>
      <c r="C47" s="136" t="str">
        <f>IFERROR(VLOOKUP(A47,'Rapportage deelnemers'!A:E,5,0),"")</f>
        <v/>
      </c>
      <c r="D47" s="135"/>
      <c r="E47" s="137"/>
      <c r="F47" s="135"/>
      <c r="G47" s="135"/>
      <c r="H47" s="140" t="str">
        <f>IFERROR(VLOOKUP(A47,'Rapportage deelnemers'!A:X,23,0),"")</f>
        <v/>
      </c>
      <c r="I47" s="136" t="str">
        <f>IFERROR(VLOOKUP(A47,'Rapportage deelnemers'!A:J,9,0),"")</f>
        <v/>
      </c>
      <c r="J47" s="136" t="str">
        <f>IFERROR(VLOOKUP(A47,'Rapportage deelnemers'!A:K,10,0),"")</f>
        <v/>
      </c>
      <c r="K47" s="135"/>
      <c r="L47" s="223"/>
      <c r="M47" s="135"/>
      <c r="N47" s="136" t="str">
        <f>IFERROR(VLOOKUP($A47,'Rapportage deelnemers'!$A:L,11,0),"")</f>
        <v/>
      </c>
      <c r="O47" s="136" t="str">
        <f>IFERROR(VLOOKUP($A47,'Rapportage deelnemers'!$A:M,12,0),"")</f>
        <v/>
      </c>
      <c r="P47" s="136" t="str">
        <f>IFERROR(VLOOKUP($A47,'Rapportage deelnemers'!$A:N,13,0),"")</f>
        <v/>
      </c>
      <c r="Q47" s="136" t="str">
        <f>IFERROR(VLOOKUP($A47,'Rapportage deelnemers'!$A:O,14,0),"")</f>
        <v/>
      </c>
      <c r="R47" s="136" t="str">
        <f>IFERROR(VLOOKUP($A47,'Rapportage deelnemers'!$A:P,15,0),"")</f>
        <v/>
      </c>
      <c r="S47" s="136" t="str">
        <f>IFERROR(VLOOKUP($A47,'Rapportage deelnemers'!$A:Q,16,0),"")</f>
        <v/>
      </c>
      <c r="T47" s="136" t="str">
        <f>IFERROR(IF(VLOOKUP($A47,'Rapportage deelnemers'!$A:R,17,0)=0,"",VLOOKUP($A47,'Rapportage deelnemers'!$A:R,17,0)),"")</f>
        <v/>
      </c>
      <c r="U47" s="138"/>
      <c r="V47" s="138"/>
      <c r="W47" s="135"/>
      <c r="X47" s="135"/>
      <c r="Y47" s="135"/>
      <c r="Z47" s="135"/>
      <c r="AA47" s="143"/>
      <c r="AB47" s="199" t="str">
        <f t="shared" si="0"/>
        <v/>
      </c>
      <c r="AC47" s="199" t="str">
        <f t="shared" si="1"/>
        <v/>
      </c>
      <c r="AD47" s="199" t="str">
        <f t="shared" si="2"/>
        <v/>
      </c>
      <c r="AE47" s="141"/>
      <c r="AF47" s="138"/>
      <c r="AG47" s="138"/>
      <c r="AH47" s="135"/>
      <c r="AI47" s="135"/>
      <c r="AJ47" s="252"/>
      <c r="AK47" s="252"/>
      <c r="AL47" s="252"/>
    </row>
    <row r="48" spans="1:38" ht="16" thickBot="1">
      <c r="A48" s="135"/>
      <c r="B48" s="136" t="str">
        <f>IFERROR(VLOOKUP(A48,'Rapportage deelnemers'!A:D,4,0),"")</f>
        <v/>
      </c>
      <c r="C48" s="136" t="str">
        <f>IFERROR(VLOOKUP(A48,'Rapportage deelnemers'!A:E,5,0),"")</f>
        <v/>
      </c>
      <c r="D48" s="135"/>
      <c r="E48" s="137"/>
      <c r="F48" s="135"/>
      <c r="G48" s="135"/>
      <c r="H48" s="140" t="str">
        <f>IFERROR(VLOOKUP(A48,'Rapportage deelnemers'!A:X,23,0),"")</f>
        <v/>
      </c>
      <c r="I48" s="136" t="str">
        <f>IFERROR(VLOOKUP(A48,'Rapportage deelnemers'!A:J,9,0),"")</f>
        <v/>
      </c>
      <c r="J48" s="136" t="str">
        <f>IFERROR(VLOOKUP(A48,'Rapportage deelnemers'!A:K,10,0),"")</f>
        <v/>
      </c>
      <c r="K48" s="135"/>
      <c r="L48" s="223"/>
      <c r="M48" s="135"/>
      <c r="N48" s="136" t="str">
        <f>IFERROR(VLOOKUP($A48,'Rapportage deelnemers'!$A:L,11,0),"")</f>
        <v/>
      </c>
      <c r="O48" s="136" t="str">
        <f>IFERROR(VLOOKUP($A48,'Rapportage deelnemers'!$A:M,12,0),"")</f>
        <v/>
      </c>
      <c r="P48" s="136" t="str">
        <f>IFERROR(VLOOKUP($A48,'Rapportage deelnemers'!$A:N,13,0),"")</f>
        <v/>
      </c>
      <c r="Q48" s="136" t="str">
        <f>IFERROR(VLOOKUP($A48,'Rapportage deelnemers'!$A:O,14,0),"")</f>
        <v/>
      </c>
      <c r="R48" s="136" t="str">
        <f>IFERROR(VLOOKUP($A48,'Rapportage deelnemers'!$A:P,15,0),"")</f>
        <v/>
      </c>
      <c r="S48" s="136" t="str">
        <f>IFERROR(VLOOKUP($A48,'Rapportage deelnemers'!$A:Q,16,0),"")</f>
        <v/>
      </c>
      <c r="T48" s="136" t="str">
        <f>IFERROR(IF(VLOOKUP($A48,'Rapportage deelnemers'!$A:R,17,0)=0,"",VLOOKUP($A48,'Rapportage deelnemers'!$A:R,17,0)),"")</f>
        <v/>
      </c>
      <c r="U48" s="138"/>
      <c r="V48" s="138"/>
      <c r="W48" s="135"/>
      <c r="X48" s="135"/>
      <c r="Y48" s="135"/>
      <c r="Z48" s="135"/>
      <c r="AA48" s="143"/>
      <c r="AB48" s="199" t="str">
        <f t="shared" si="0"/>
        <v/>
      </c>
      <c r="AC48" s="199" t="str">
        <f t="shared" si="1"/>
        <v/>
      </c>
      <c r="AD48" s="199" t="str">
        <f t="shared" si="2"/>
        <v/>
      </c>
      <c r="AE48" s="141"/>
      <c r="AF48" s="138"/>
      <c r="AG48" s="138"/>
      <c r="AH48" s="135"/>
      <c r="AI48" s="135"/>
      <c r="AJ48" s="252"/>
      <c r="AK48" s="252"/>
      <c r="AL48" s="252"/>
    </row>
    <row r="49" spans="1:38" ht="16" thickBot="1">
      <c r="A49" s="135"/>
      <c r="B49" s="136" t="str">
        <f>IFERROR(VLOOKUP(A49,'Rapportage deelnemers'!A:D,4,0),"")</f>
        <v/>
      </c>
      <c r="C49" s="136" t="str">
        <f>IFERROR(VLOOKUP(A49,'Rapportage deelnemers'!A:E,5,0),"")</f>
        <v/>
      </c>
      <c r="D49" s="135"/>
      <c r="E49" s="137"/>
      <c r="F49" s="135"/>
      <c r="G49" s="135"/>
      <c r="H49" s="140" t="str">
        <f>IFERROR(VLOOKUP(A49,'Rapportage deelnemers'!A:X,23,0),"")</f>
        <v/>
      </c>
      <c r="I49" s="136" t="str">
        <f>IFERROR(VLOOKUP(A49,'Rapportage deelnemers'!A:J,9,0),"")</f>
        <v/>
      </c>
      <c r="J49" s="136" t="str">
        <f>IFERROR(VLOOKUP(A49,'Rapportage deelnemers'!A:K,10,0),"")</f>
        <v/>
      </c>
      <c r="K49" s="135"/>
      <c r="L49" s="223"/>
      <c r="M49" s="135"/>
      <c r="N49" s="136" t="str">
        <f>IFERROR(VLOOKUP($A49,'Rapportage deelnemers'!$A:L,11,0),"")</f>
        <v/>
      </c>
      <c r="O49" s="136" t="str">
        <f>IFERROR(VLOOKUP($A49,'Rapportage deelnemers'!$A:M,12,0),"")</f>
        <v/>
      </c>
      <c r="P49" s="136" t="str">
        <f>IFERROR(VLOOKUP($A49,'Rapportage deelnemers'!$A:N,13,0),"")</f>
        <v/>
      </c>
      <c r="Q49" s="136" t="str">
        <f>IFERROR(VLOOKUP($A49,'Rapportage deelnemers'!$A:O,14,0),"")</f>
        <v/>
      </c>
      <c r="R49" s="136" t="str">
        <f>IFERROR(VLOOKUP($A49,'Rapportage deelnemers'!$A:P,15,0),"")</f>
        <v/>
      </c>
      <c r="S49" s="136" t="str">
        <f>IFERROR(VLOOKUP($A49,'Rapportage deelnemers'!$A:Q,16,0),"")</f>
        <v/>
      </c>
      <c r="T49" s="136" t="str">
        <f>IFERROR(IF(VLOOKUP($A49,'Rapportage deelnemers'!$A:R,17,0)=0,"",VLOOKUP($A49,'Rapportage deelnemers'!$A:R,17,0)),"")</f>
        <v/>
      </c>
      <c r="U49" s="138"/>
      <c r="V49" s="138"/>
      <c r="W49" s="135"/>
      <c r="X49" s="135"/>
      <c r="Y49" s="135"/>
      <c r="Z49" s="135"/>
      <c r="AA49" s="143"/>
      <c r="AB49" s="199" t="str">
        <f t="shared" si="0"/>
        <v/>
      </c>
      <c r="AC49" s="199" t="str">
        <f t="shared" si="1"/>
        <v/>
      </c>
      <c r="AD49" s="199" t="str">
        <f t="shared" si="2"/>
        <v/>
      </c>
      <c r="AE49" s="141"/>
      <c r="AF49" s="138"/>
      <c r="AG49" s="138"/>
      <c r="AH49" s="135"/>
      <c r="AI49" s="135"/>
      <c r="AJ49" s="252"/>
      <c r="AK49" s="252"/>
      <c r="AL49" s="252"/>
    </row>
    <row r="50" spans="1:38" ht="16" thickBot="1">
      <c r="A50" s="135"/>
      <c r="B50" s="136" t="str">
        <f>IFERROR(VLOOKUP(A50,'Rapportage deelnemers'!A:D,4,0),"")</f>
        <v/>
      </c>
      <c r="C50" s="136" t="str">
        <f>IFERROR(VLOOKUP(A50,'Rapportage deelnemers'!A:E,5,0),"")</f>
        <v/>
      </c>
      <c r="D50" s="135"/>
      <c r="E50" s="137"/>
      <c r="F50" s="135"/>
      <c r="G50" s="135"/>
      <c r="H50" s="140" t="str">
        <f>IFERROR(VLOOKUP(A50,'Rapportage deelnemers'!A:X,23,0),"")</f>
        <v/>
      </c>
      <c r="I50" s="136" t="str">
        <f>IFERROR(VLOOKUP(A50,'Rapportage deelnemers'!A:J,9,0),"")</f>
        <v/>
      </c>
      <c r="J50" s="136" t="str">
        <f>IFERROR(VLOOKUP(A50,'Rapportage deelnemers'!A:K,10,0),"")</f>
        <v/>
      </c>
      <c r="K50" s="135"/>
      <c r="L50" s="223"/>
      <c r="M50" s="135"/>
      <c r="N50" s="136" t="str">
        <f>IFERROR(VLOOKUP($A50,'Rapportage deelnemers'!$A:L,11,0),"")</f>
        <v/>
      </c>
      <c r="O50" s="136" t="str">
        <f>IFERROR(VLOOKUP($A50,'Rapportage deelnemers'!$A:M,12,0),"")</f>
        <v/>
      </c>
      <c r="P50" s="136" t="str">
        <f>IFERROR(VLOOKUP($A50,'Rapportage deelnemers'!$A:N,13,0),"")</f>
        <v/>
      </c>
      <c r="Q50" s="136" t="str">
        <f>IFERROR(VLOOKUP($A50,'Rapportage deelnemers'!$A:O,14,0),"")</f>
        <v/>
      </c>
      <c r="R50" s="136" t="str">
        <f>IFERROR(VLOOKUP($A50,'Rapportage deelnemers'!$A:P,15,0),"")</f>
        <v/>
      </c>
      <c r="S50" s="136" t="str">
        <f>IFERROR(VLOOKUP($A50,'Rapportage deelnemers'!$A:Q,16,0),"")</f>
        <v/>
      </c>
      <c r="T50" s="136" t="str">
        <f>IFERROR(IF(VLOOKUP($A50,'Rapportage deelnemers'!$A:R,17,0)=0,"",VLOOKUP($A50,'Rapportage deelnemers'!$A:R,17,0)),"")</f>
        <v/>
      </c>
      <c r="U50" s="138"/>
      <c r="V50" s="138"/>
      <c r="W50" s="135"/>
      <c r="X50" s="135"/>
      <c r="Y50" s="135"/>
      <c r="Z50" s="135"/>
      <c r="AA50" s="135"/>
      <c r="AB50" s="199" t="str">
        <f t="shared" si="0"/>
        <v/>
      </c>
      <c r="AC50" s="199" t="str">
        <f t="shared" si="1"/>
        <v/>
      </c>
      <c r="AD50" s="199" t="str">
        <f t="shared" si="2"/>
        <v/>
      </c>
      <c r="AE50" s="141"/>
      <c r="AF50" s="138"/>
      <c r="AG50" s="138"/>
      <c r="AH50" s="135"/>
      <c r="AI50" s="135"/>
      <c r="AJ50" s="252"/>
      <c r="AK50" s="252"/>
      <c r="AL50" s="252"/>
    </row>
    <row r="51" spans="1:38" ht="16" thickBot="1">
      <c r="A51" s="135"/>
      <c r="B51" s="136" t="str">
        <f>IFERROR(VLOOKUP(A51,'Rapportage deelnemers'!A:D,4,0),"")</f>
        <v/>
      </c>
      <c r="C51" s="136" t="str">
        <f>IFERROR(VLOOKUP(A51,'Rapportage deelnemers'!A:E,5,0),"")</f>
        <v/>
      </c>
      <c r="D51" s="135"/>
      <c r="E51" s="137"/>
      <c r="F51" s="135"/>
      <c r="G51" s="135"/>
      <c r="H51" s="140" t="str">
        <f>IFERROR(VLOOKUP(A51,'Rapportage deelnemers'!A:X,23,0),"")</f>
        <v/>
      </c>
      <c r="I51" s="136" t="str">
        <f>IFERROR(VLOOKUP(A51,'Rapportage deelnemers'!A:J,9,0),"")</f>
        <v/>
      </c>
      <c r="J51" s="136" t="str">
        <f>IFERROR(VLOOKUP(A51,'Rapportage deelnemers'!A:K,10,0),"")</f>
        <v/>
      </c>
      <c r="K51" s="135"/>
      <c r="L51" s="223"/>
      <c r="M51" s="135"/>
      <c r="N51" s="136" t="str">
        <f>IFERROR(VLOOKUP($A51,'Rapportage deelnemers'!$A:L,11,0),"")</f>
        <v/>
      </c>
      <c r="O51" s="136" t="str">
        <f>IFERROR(VLOOKUP($A51,'Rapportage deelnemers'!$A:M,12,0),"")</f>
        <v/>
      </c>
      <c r="P51" s="136" t="str">
        <f>IFERROR(VLOOKUP($A51,'Rapportage deelnemers'!$A:N,13,0),"")</f>
        <v/>
      </c>
      <c r="Q51" s="136" t="str">
        <f>IFERROR(VLOOKUP($A51,'Rapportage deelnemers'!$A:O,14,0),"")</f>
        <v/>
      </c>
      <c r="R51" s="136" t="str">
        <f>IFERROR(VLOOKUP($A51,'Rapportage deelnemers'!$A:P,15,0),"")</f>
        <v/>
      </c>
      <c r="S51" s="136" t="str">
        <f>IFERROR(VLOOKUP($A51,'Rapportage deelnemers'!$A:Q,16,0),"")</f>
        <v/>
      </c>
      <c r="T51" s="136" t="str">
        <f>IFERROR(IF(VLOOKUP($A51,'Rapportage deelnemers'!$A:R,17,0)=0,"",VLOOKUP($A51,'Rapportage deelnemers'!$A:R,17,0)),"")</f>
        <v/>
      </c>
      <c r="U51" s="138"/>
      <c r="V51" s="138"/>
      <c r="W51" s="135"/>
      <c r="X51" s="135"/>
      <c r="Y51" s="135"/>
      <c r="Z51" s="135"/>
      <c r="AA51" s="135"/>
      <c r="AB51" s="199" t="str">
        <f t="shared" si="0"/>
        <v/>
      </c>
      <c r="AC51" s="199" t="str">
        <f t="shared" si="1"/>
        <v/>
      </c>
      <c r="AD51" s="199" t="str">
        <f t="shared" si="2"/>
        <v/>
      </c>
      <c r="AE51" s="141"/>
      <c r="AF51" s="138"/>
      <c r="AG51" s="138"/>
      <c r="AH51" s="135"/>
      <c r="AI51" s="135"/>
      <c r="AJ51" s="252"/>
      <c r="AK51" s="252"/>
      <c r="AL51" s="252"/>
    </row>
    <row r="52" spans="1:38" ht="16" thickBot="1">
      <c r="A52" s="135"/>
      <c r="B52" s="136" t="str">
        <f>IFERROR(VLOOKUP(A52,'Rapportage deelnemers'!A:D,4,0),"")</f>
        <v/>
      </c>
      <c r="C52" s="136" t="str">
        <f>IFERROR(VLOOKUP(A52,'Rapportage deelnemers'!A:E,5,0),"")</f>
        <v/>
      </c>
      <c r="D52" s="135"/>
      <c r="E52" s="137"/>
      <c r="F52" s="135"/>
      <c r="G52" s="139"/>
      <c r="H52" s="140" t="str">
        <f>IFERROR(VLOOKUP(A52,'Rapportage deelnemers'!A:X,23,0),"")</f>
        <v/>
      </c>
      <c r="I52" s="136" t="str">
        <f>IFERROR(VLOOKUP(A52,'Rapportage deelnemers'!A:J,9,0),"")</f>
        <v/>
      </c>
      <c r="J52" s="136" t="str">
        <f>IFERROR(VLOOKUP(A52,'Rapportage deelnemers'!A:K,10,0),"")</f>
        <v/>
      </c>
      <c r="K52" s="135"/>
      <c r="L52" s="223"/>
      <c r="M52" s="135"/>
      <c r="N52" s="136" t="str">
        <f>IFERROR(VLOOKUP($A52,'Rapportage deelnemers'!$A:L,11,0),"")</f>
        <v/>
      </c>
      <c r="O52" s="136" t="str">
        <f>IFERROR(VLOOKUP($A52,'Rapportage deelnemers'!$A:M,12,0),"")</f>
        <v/>
      </c>
      <c r="P52" s="136" t="str">
        <f>IFERROR(VLOOKUP($A52,'Rapportage deelnemers'!$A:N,13,0),"")</f>
        <v/>
      </c>
      <c r="Q52" s="136" t="str">
        <f>IFERROR(VLOOKUP($A52,'Rapportage deelnemers'!$A:O,14,0),"")</f>
        <v/>
      </c>
      <c r="R52" s="136" t="str">
        <f>IFERROR(VLOOKUP($A52,'Rapportage deelnemers'!$A:P,15,0),"")</f>
        <v/>
      </c>
      <c r="S52" s="136" t="str">
        <f>IFERROR(VLOOKUP($A52,'Rapportage deelnemers'!$A:Q,16,0),"")</f>
        <v/>
      </c>
      <c r="T52" s="136" t="str">
        <f>IFERROR(IF(VLOOKUP($A52,'Rapportage deelnemers'!$A:R,17,0)=0,"",VLOOKUP($A52,'Rapportage deelnemers'!$A:R,17,0)),"")</f>
        <v/>
      </c>
      <c r="U52" s="138"/>
      <c r="V52" s="138"/>
      <c r="W52" s="135"/>
      <c r="X52" s="135"/>
      <c r="Y52" s="135"/>
      <c r="Z52" s="135"/>
      <c r="AA52" s="135"/>
      <c r="AB52" s="199" t="str">
        <f t="shared" si="0"/>
        <v/>
      </c>
      <c r="AC52" s="199" t="str">
        <f t="shared" si="1"/>
        <v/>
      </c>
      <c r="AD52" s="199" t="str">
        <f t="shared" si="2"/>
        <v/>
      </c>
      <c r="AE52" s="141"/>
      <c r="AF52" s="138"/>
      <c r="AG52" s="138"/>
      <c r="AH52" s="135"/>
      <c r="AI52" s="135"/>
      <c r="AJ52" s="252"/>
      <c r="AK52" s="252"/>
      <c r="AL52" s="252"/>
    </row>
    <row r="53" spans="1:38" ht="16" thickBot="1">
      <c r="A53" s="135"/>
      <c r="B53" s="136" t="str">
        <f>IFERROR(VLOOKUP(A53,'Rapportage deelnemers'!A:D,4,0),"")</f>
        <v/>
      </c>
      <c r="C53" s="136" t="str">
        <f>IFERROR(VLOOKUP(A53,'Rapportage deelnemers'!A:E,5,0),"")</f>
        <v/>
      </c>
      <c r="D53" s="135"/>
      <c r="E53" s="137"/>
      <c r="F53" s="135"/>
      <c r="G53" s="135"/>
      <c r="H53" s="140" t="str">
        <f>IFERROR(VLOOKUP(A53,'Rapportage deelnemers'!A:X,23,0),"")</f>
        <v/>
      </c>
      <c r="I53" s="136" t="str">
        <f>IFERROR(VLOOKUP(A53,'Rapportage deelnemers'!A:J,9,0),"")</f>
        <v/>
      </c>
      <c r="J53" s="136" t="str">
        <f>IFERROR(VLOOKUP(A53,'Rapportage deelnemers'!A:K,10,0),"")</f>
        <v/>
      </c>
      <c r="K53" s="135"/>
      <c r="L53" s="223"/>
      <c r="M53" s="135"/>
      <c r="N53" s="136" t="str">
        <f>IFERROR(VLOOKUP($A53,'Rapportage deelnemers'!$A:L,11,0),"")</f>
        <v/>
      </c>
      <c r="O53" s="136" t="str">
        <f>IFERROR(VLOOKUP($A53,'Rapportage deelnemers'!$A:M,12,0),"")</f>
        <v/>
      </c>
      <c r="P53" s="136" t="str">
        <f>IFERROR(VLOOKUP($A53,'Rapportage deelnemers'!$A:N,13,0),"")</f>
        <v/>
      </c>
      <c r="Q53" s="136" t="str">
        <f>IFERROR(VLOOKUP($A53,'Rapportage deelnemers'!$A:O,14,0),"")</f>
        <v/>
      </c>
      <c r="R53" s="136" t="str">
        <f>IFERROR(VLOOKUP($A53,'Rapportage deelnemers'!$A:P,15,0),"")</f>
        <v/>
      </c>
      <c r="S53" s="136" t="str">
        <f>IFERROR(VLOOKUP($A53,'Rapportage deelnemers'!$A:Q,16,0),"")</f>
        <v/>
      </c>
      <c r="T53" s="136" t="str">
        <f>IFERROR(IF(VLOOKUP($A53,'Rapportage deelnemers'!$A:R,17,0)=0,"",VLOOKUP($A53,'Rapportage deelnemers'!$A:R,17,0)),"")</f>
        <v/>
      </c>
      <c r="U53" s="138"/>
      <c r="V53" s="138"/>
      <c r="W53" s="135"/>
      <c r="X53" s="135"/>
      <c r="Y53" s="135"/>
      <c r="Z53" s="135"/>
      <c r="AA53" s="135"/>
      <c r="AB53" s="199" t="str">
        <f t="shared" si="0"/>
        <v/>
      </c>
      <c r="AC53" s="199" t="str">
        <f t="shared" si="1"/>
        <v/>
      </c>
      <c r="AD53" s="199" t="str">
        <f t="shared" si="2"/>
        <v/>
      </c>
      <c r="AE53" s="141"/>
      <c r="AF53" s="138"/>
      <c r="AG53" s="138"/>
      <c r="AH53" s="135"/>
      <c r="AI53" s="135"/>
      <c r="AJ53" s="252"/>
      <c r="AK53" s="252"/>
      <c r="AL53" s="252"/>
    </row>
    <row r="54" spans="1:38" ht="16" thickBot="1">
      <c r="A54" s="135"/>
      <c r="B54" s="136" t="str">
        <f>IFERROR(VLOOKUP(A54,'Rapportage deelnemers'!A:D,4,0),"")</f>
        <v/>
      </c>
      <c r="C54" s="136" t="str">
        <f>IFERROR(VLOOKUP(A54,'Rapportage deelnemers'!A:E,5,0),"")</f>
        <v/>
      </c>
      <c r="D54" s="135"/>
      <c r="E54" s="137"/>
      <c r="F54" s="135"/>
      <c r="G54" s="135"/>
      <c r="H54" s="140" t="str">
        <f>IFERROR(VLOOKUP(A54,'Rapportage deelnemers'!A:X,23,0),"")</f>
        <v/>
      </c>
      <c r="I54" s="136" t="str">
        <f>IFERROR(VLOOKUP(A54,'Rapportage deelnemers'!A:J,9,0),"")</f>
        <v/>
      </c>
      <c r="J54" s="136" t="str">
        <f>IFERROR(VLOOKUP(A54,'Rapportage deelnemers'!A:K,10,0),"")</f>
        <v/>
      </c>
      <c r="K54" s="135"/>
      <c r="L54" s="223"/>
      <c r="M54" s="135"/>
      <c r="N54" s="136" t="str">
        <f>IFERROR(VLOOKUP($A54,'Rapportage deelnemers'!$A:L,11,0),"")</f>
        <v/>
      </c>
      <c r="O54" s="136" t="str">
        <f>IFERROR(VLOOKUP($A54,'Rapportage deelnemers'!$A:M,12,0),"")</f>
        <v/>
      </c>
      <c r="P54" s="136" t="str">
        <f>IFERROR(VLOOKUP($A54,'Rapportage deelnemers'!$A:N,13,0),"")</f>
        <v/>
      </c>
      <c r="Q54" s="136" t="str">
        <f>IFERROR(VLOOKUP($A54,'Rapportage deelnemers'!$A:O,14,0),"")</f>
        <v/>
      </c>
      <c r="R54" s="136" t="str">
        <f>IFERROR(VLOOKUP($A54,'Rapportage deelnemers'!$A:P,15,0),"")</f>
        <v/>
      </c>
      <c r="S54" s="136" t="str">
        <f>IFERROR(VLOOKUP($A54,'Rapportage deelnemers'!$A:Q,16,0),"")</f>
        <v/>
      </c>
      <c r="T54" s="136" t="str">
        <f>IFERROR(IF(VLOOKUP($A54,'Rapportage deelnemers'!$A:R,17,0)=0,"",VLOOKUP($A54,'Rapportage deelnemers'!$A:R,17,0)),"")</f>
        <v/>
      </c>
      <c r="U54" s="138"/>
      <c r="V54" s="138"/>
      <c r="W54" s="135"/>
      <c r="X54" s="135"/>
      <c r="Y54" s="135"/>
      <c r="Z54" s="135"/>
      <c r="AA54" s="135"/>
      <c r="AB54" s="199" t="str">
        <f t="shared" si="0"/>
        <v/>
      </c>
      <c r="AC54" s="199" t="str">
        <f t="shared" si="1"/>
        <v/>
      </c>
      <c r="AD54" s="199" t="str">
        <f t="shared" si="2"/>
        <v/>
      </c>
      <c r="AE54" s="141"/>
      <c r="AF54" s="138"/>
      <c r="AG54" s="138"/>
      <c r="AH54" s="135"/>
      <c r="AI54" s="135"/>
      <c r="AJ54" s="252"/>
      <c r="AK54" s="252"/>
      <c r="AL54" s="252"/>
    </row>
    <row r="55" spans="1:38" ht="16" thickBot="1">
      <c r="A55" s="135"/>
      <c r="B55" s="136" t="str">
        <f>IFERROR(VLOOKUP(A55,'Rapportage deelnemers'!A:D,4,0),"")</f>
        <v/>
      </c>
      <c r="C55" s="136" t="str">
        <f>IFERROR(VLOOKUP(A55,'Rapportage deelnemers'!A:E,5,0),"")</f>
        <v/>
      </c>
      <c r="D55" s="135"/>
      <c r="E55" s="137"/>
      <c r="F55" s="135"/>
      <c r="G55" s="139"/>
      <c r="H55" s="140" t="str">
        <f>IFERROR(VLOOKUP(A55,'Rapportage deelnemers'!A:X,23,0),"")</f>
        <v/>
      </c>
      <c r="I55" s="136" t="str">
        <f>IFERROR(VLOOKUP(A55,'Rapportage deelnemers'!A:J,9,0),"")</f>
        <v/>
      </c>
      <c r="J55" s="136" t="str">
        <f>IFERROR(VLOOKUP(A55,'Rapportage deelnemers'!A:K,10,0),"")</f>
        <v/>
      </c>
      <c r="K55" s="135"/>
      <c r="L55" s="223"/>
      <c r="M55" s="135"/>
      <c r="N55" s="136" t="str">
        <f>IFERROR(VLOOKUP($A55,'Rapportage deelnemers'!$A:L,11,0),"")</f>
        <v/>
      </c>
      <c r="O55" s="136" t="str">
        <f>IFERROR(VLOOKUP($A55,'Rapportage deelnemers'!$A:M,12,0),"")</f>
        <v/>
      </c>
      <c r="P55" s="136" t="str">
        <f>IFERROR(VLOOKUP($A55,'Rapportage deelnemers'!$A:N,13,0),"")</f>
        <v/>
      </c>
      <c r="Q55" s="136" t="str">
        <f>IFERROR(VLOOKUP($A55,'Rapportage deelnemers'!$A:O,14,0),"")</f>
        <v/>
      </c>
      <c r="R55" s="136" t="str">
        <f>IFERROR(VLOOKUP($A55,'Rapportage deelnemers'!$A:P,15,0),"")</f>
        <v/>
      </c>
      <c r="S55" s="136" t="str">
        <f>IFERROR(VLOOKUP($A55,'Rapportage deelnemers'!$A:Q,16,0),"")</f>
        <v/>
      </c>
      <c r="T55" s="136" t="str">
        <f>IFERROR(IF(VLOOKUP($A55,'Rapportage deelnemers'!$A:R,17,0)=0,"",VLOOKUP($A55,'Rapportage deelnemers'!$A:R,17,0)),"")</f>
        <v/>
      </c>
      <c r="U55" s="138"/>
      <c r="V55" s="138"/>
      <c r="W55" s="135"/>
      <c r="X55" s="135"/>
      <c r="Y55" s="135"/>
      <c r="Z55" s="135"/>
      <c r="AA55" s="135"/>
      <c r="AB55" s="199" t="str">
        <f t="shared" si="0"/>
        <v/>
      </c>
      <c r="AC55" s="199" t="str">
        <f t="shared" si="1"/>
        <v/>
      </c>
      <c r="AD55" s="199" t="str">
        <f t="shared" si="2"/>
        <v/>
      </c>
      <c r="AE55" s="141"/>
      <c r="AF55" s="138"/>
      <c r="AG55" s="138"/>
      <c r="AH55" s="135"/>
      <c r="AI55" s="135"/>
      <c r="AJ55" s="252"/>
      <c r="AK55" s="252"/>
      <c r="AL55" s="252"/>
    </row>
    <row r="56" spans="1:38" ht="16" thickBot="1">
      <c r="A56" s="135"/>
      <c r="B56" s="136" t="str">
        <f>IFERROR(VLOOKUP(A56,'Rapportage deelnemers'!A:D,4,0),"")</f>
        <v/>
      </c>
      <c r="C56" s="136" t="str">
        <f>IFERROR(VLOOKUP(A56,'Rapportage deelnemers'!A:E,5,0),"")</f>
        <v/>
      </c>
      <c r="D56" s="135"/>
      <c r="E56" s="137"/>
      <c r="F56" s="135"/>
      <c r="G56" s="152"/>
      <c r="H56" s="140" t="str">
        <f>IFERROR(VLOOKUP(A56,'Rapportage deelnemers'!A:X,23,0),"")</f>
        <v/>
      </c>
      <c r="I56" s="136" t="str">
        <f>IFERROR(VLOOKUP(A56,'Rapportage deelnemers'!A:J,9,0),"")</f>
        <v/>
      </c>
      <c r="J56" s="136" t="str">
        <f>IFERROR(VLOOKUP(A56,'Rapportage deelnemers'!A:K,10,0),"")</f>
        <v/>
      </c>
      <c r="K56" s="135"/>
      <c r="L56" s="223"/>
      <c r="M56" s="135"/>
      <c r="N56" s="136" t="str">
        <f>IFERROR(VLOOKUP($A56,'Rapportage deelnemers'!$A:L,11,0),"")</f>
        <v/>
      </c>
      <c r="O56" s="136" t="str">
        <f>IFERROR(VLOOKUP($A56,'Rapportage deelnemers'!$A:M,12,0),"")</f>
        <v/>
      </c>
      <c r="P56" s="136" t="str">
        <f>IFERROR(VLOOKUP($A56,'Rapportage deelnemers'!$A:N,13,0),"")</f>
        <v/>
      </c>
      <c r="Q56" s="136" t="str">
        <f>IFERROR(VLOOKUP($A56,'Rapportage deelnemers'!$A:O,14,0),"")</f>
        <v/>
      </c>
      <c r="R56" s="136" t="str">
        <f>IFERROR(VLOOKUP($A56,'Rapportage deelnemers'!$A:P,15,0),"")</f>
        <v/>
      </c>
      <c r="S56" s="136" t="str">
        <f>IFERROR(VLOOKUP($A56,'Rapportage deelnemers'!$A:Q,16,0),"")</f>
        <v/>
      </c>
      <c r="T56" s="136" t="str">
        <f>IFERROR(IF(VLOOKUP($A56,'Rapportage deelnemers'!$A:R,17,0)=0,"",VLOOKUP($A56,'Rapportage deelnemers'!$A:R,17,0)),"")</f>
        <v/>
      </c>
      <c r="U56" s="138"/>
      <c r="V56" s="138"/>
      <c r="W56" s="135"/>
      <c r="X56" s="135"/>
      <c r="Y56" s="135"/>
      <c r="Z56" s="135"/>
      <c r="AA56" s="135"/>
      <c r="AB56" s="199" t="str">
        <f t="shared" si="0"/>
        <v/>
      </c>
      <c r="AC56" s="199" t="str">
        <f t="shared" si="1"/>
        <v/>
      </c>
      <c r="AD56" s="199" t="str">
        <f t="shared" si="2"/>
        <v/>
      </c>
      <c r="AE56" s="141"/>
      <c r="AF56" s="138"/>
      <c r="AG56" s="138"/>
      <c r="AH56" s="135"/>
      <c r="AI56" s="135"/>
      <c r="AJ56" s="252"/>
      <c r="AK56" s="252"/>
      <c r="AL56" s="252"/>
    </row>
    <row r="57" spans="1:38" ht="16" thickBot="1">
      <c r="A57" s="135"/>
      <c r="B57" s="136" t="str">
        <f>IFERROR(VLOOKUP(A57,'Rapportage deelnemers'!A:D,4,0),"")</f>
        <v/>
      </c>
      <c r="C57" s="136" t="str">
        <f>IFERROR(VLOOKUP(A57,'Rapportage deelnemers'!A:E,5,0),"")</f>
        <v/>
      </c>
      <c r="D57" s="135"/>
      <c r="E57" s="137"/>
      <c r="F57" s="135"/>
      <c r="G57" s="152"/>
      <c r="H57" s="140" t="str">
        <f>IFERROR(VLOOKUP(A57,'Rapportage deelnemers'!A:X,23,0),"")</f>
        <v/>
      </c>
      <c r="I57" s="136" t="str">
        <f>IFERROR(VLOOKUP(A57,'Rapportage deelnemers'!A:J,9,0),"")</f>
        <v/>
      </c>
      <c r="J57" s="136" t="str">
        <f>IFERROR(VLOOKUP(A57,'Rapportage deelnemers'!A:K,10,0),"")</f>
        <v/>
      </c>
      <c r="K57" s="135"/>
      <c r="L57" s="223"/>
      <c r="M57" s="135"/>
      <c r="N57" s="136" t="str">
        <f>IFERROR(VLOOKUP($A57,'Rapportage deelnemers'!$A:L,11,0),"")</f>
        <v/>
      </c>
      <c r="O57" s="136" t="str">
        <f>IFERROR(VLOOKUP($A57,'Rapportage deelnemers'!$A:M,12,0),"")</f>
        <v/>
      </c>
      <c r="P57" s="136" t="str">
        <f>IFERROR(VLOOKUP($A57,'Rapportage deelnemers'!$A:N,13,0),"")</f>
        <v/>
      </c>
      <c r="Q57" s="136" t="str">
        <f>IFERROR(VLOOKUP($A57,'Rapportage deelnemers'!$A:O,14,0),"")</f>
        <v/>
      </c>
      <c r="R57" s="136" t="str">
        <f>IFERROR(VLOOKUP($A57,'Rapportage deelnemers'!$A:P,15,0),"")</f>
        <v/>
      </c>
      <c r="S57" s="136" t="str">
        <f>IFERROR(VLOOKUP($A57,'Rapportage deelnemers'!$A:Q,16,0),"")</f>
        <v/>
      </c>
      <c r="T57" s="136" t="str">
        <f>IFERROR(IF(VLOOKUP($A57,'Rapportage deelnemers'!$A:R,17,0)=0,"",VLOOKUP($A57,'Rapportage deelnemers'!$A:R,17,0)),"")</f>
        <v/>
      </c>
      <c r="U57" s="138"/>
      <c r="V57" s="138"/>
      <c r="W57" s="135"/>
      <c r="X57" s="135"/>
      <c r="Y57" s="135"/>
      <c r="Z57" s="135"/>
      <c r="AA57" s="135"/>
      <c r="AB57" s="199" t="str">
        <f t="shared" si="0"/>
        <v/>
      </c>
      <c r="AC57" s="199" t="str">
        <f t="shared" si="1"/>
        <v/>
      </c>
      <c r="AD57" s="199" t="str">
        <f t="shared" si="2"/>
        <v/>
      </c>
      <c r="AE57" s="141"/>
      <c r="AF57" s="138"/>
      <c r="AG57" s="138"/>
      <c r="AH57" s="135"/>
      <c r="AI57" s="135"/>
      <c r="AJ57" s="252"/>
      <c r="AK57" s="252"/>
      <c r="AL57" s="252"/>
    </row>
    <row r="58" spans="1:38" ht="16" thickBot="1">
      <c r="A58" s="135"/>
      <c r="B58" s="136" t="str">
        <f>IFERROR(VLOOKUP(A58,'Rapportage deelnemers'!A:D,4,0),"")</f>
        <v/>
      </c>
      <c r="C58" s="136" t="str">
        <f>IFERROR(VLOOKUP(A58,'Rapportage deelnemers'!A:E,5,0),"")</f>
        <v/>
      </c>
      <c r="D58" s="135"/>
      <c r="E58" s="137"/>
      <c r="F58" s="135"/>
      <c r="G58" s="153"/>
      <c r="H58" s="140" t="str">
        <f>IFERROR(VLOOKUP(A58,'Rapportage deelnemers'!A:X,23,0),"")</f>
        <v/>
      </c>
      <c r="I58" s="136" t="str">
        <f>IFERROR(VLOOKUP(A58,'Rapportage deelnemers'!A:J,9,0),"")</f>
        <v/>
      </c>
      <c r="J58" s="136" t="str">
        <f>IFERROR(VLOOKUP(A58,'Rapportage deelnemers'!A:K,10,0),"")</f>
        <v/>
      </c>
      <c r="K58" s="135"/>
      <c r="L58" s="223"/>
      <c r="M58" s="135"/>
      <c r="N58" s="136" t="str">
        <f>IFERROR(VLOOKUP($A58,'Rapportage deelnemers'!$A:L,11,0),"")</f>
        <v/>
      </c>
      <c r="O58" s="136" t="str">
        <f>IFERROR(VLOOKUP($A58,'Rapportage deelnemers'!$A:M,12,0),"")</f>
        <v/>
      </c>
      <c r="P58" s="136" t="str">
        <f>IFERROR(VLOOKUP($A58,'Rapportage deelnemers'!$A:N,13,0),"")</f>
        <v/>
      </c>
      <c r="Q58" s="136" t="str">
        <f>IFERROR(VLOOKUP($A58,'Rapportage deelnemers'!$A:O,14,0),"")</f>
        <v/>
      </c>
      <c r="R58" s="136" t="str">
        <f>IFERROR(VLOOKUP($A58,'Rapportage deelnemers'!$A:P,15,0),"")</f>
        <v/>
      </c>
      <c r="S58" s="136" t="str">
        <f>IFERROR(VLOOKUP($A58,'Rapportage deelnemers'!$A:Q,16,0),"")</f>
        <v/>
      </c>
      <c r="T58" s="136" t="str">
        <f>IFERROR(IF(VLOOKUP($A58,'Rapportage deelnemers'!$A:R,17,0)=0,"",VLOOKUP($A58,'Rapportage deelnemers'!$A:R,17,0)),"")</f>
        <v/>
      </c>
      <c r="U58" s="138"/>
      <c r="V58" s="138"/>
      <c r="W58" s="135"/>
      <c r="X58" s="135"/>
      <c r="Y58" s="135"/>
      <c r="Z58" s="135"/>
      <c r="AA58" s="135"/>
      <c r="AB58" s="199" t="str">
        <f t="shared" si="0"/>
        <v/>
      </c>
      <c r="AC58" s="199" t="str">
        <f t="shared" si="1"/>
        <v/>
      </c>
      <c r="AD58" s="199" t="str">
        <f t="shared" si="2"/>
        <v/>
      </c>
      <c r="AE58" s="141"/>
      <c r="AF58" s="138"/>
      <c r="AG58" s="138"/>
      <c r="AH58" s="135"/>
      <c r="AI58" s="135"/>
      <c r="AJ58" s="252"/>
      <c r="AK58" s="252"/>
      <c r="AL58" s="252"/>
    </row>
    <row r="59" spans="1:38" ht="16" thickBot="1">
      <c r="A59" s="135"/>
      <c r="B59" s="136" t="str">
        <f>IFERROR(VLOOKUP(A59,'Rapportage deelnemers'!A:D,4,0),"")</f>
        <v/>
      </c>
      <c r="C59" s="136" t="str">
        <f>IFERROR(VLOOKUP(A59,'Rapportage deelnemers'!A:E,5,0),"")</f>
        <v/>
      </c>
      <c r="D59" s="135"/>
      <c r="E59" s="137"/>
      <c r="F59" s="135"/>
      <c r="G59" s="153"/>
      <c r="H59" s="140" t="str">
        <f>IFERROR(VLOOKUP(A59,'Rapportage deelnemers'!A:X,23,0),"")</f>
        <v/>
      </c>
      <c r="I59" s="136" t="str">
        <f>IFERROR(VLOOKUP(A59,'Rapportage deelnemers'!A:J,9,0),"")</f>
        <v/>
      </c>
      <c r="J59" s="136" t="str">
        <f>IFERROR(VLOOKUP(A59,'Rapportage deelnemers'!A:K,10,0),"")</f>
        <v/>
      </c>
      <c r="K59" s="135"/>
      <c r="L59" s="223"/>
      <c r="M59" s="135"/>
      <c r="N59" s="136" t="str">
        <f>IFERROR(VLOOKUP($A59,'Rapportage deelnemers'!$A:L,11,0),"")</f>
        <v/>
      </c>
      <c r="O59" s="136" t="str">
        <f>IFERROR(VLOOKUP($A59,'Rapportage deelnemers'!$A:M,12,0),"")</f>
        <v/>
      </c>
      <c r="P59" s="136" t="str">
        <f>IFERROR(VLOOKUP($A59,'Rapportage deelnemers'!$A:N,13,0),"")</f>
        <v/>
      </c>
      <c r="Q59" s="136" t="str">
        <f>IFERROR(VLOOKUP($A59,'Rapportage deelnemers'!$A:O,14,0),"")</f>
        <v/>
      </c>
      <c r="R59" s="136" t="str">
        <f>IFERROR(VLOOKUP($A59,'Rapportage deelnemers'!$A:P,15,0),"")</f>
        <v/>
      </c>
      <c r="S59" s="136" t="str">
        <f>IFERROR(VLOOKUP($A59,'Rapportage deelnemers'!$A:Q,16,0),"")</f>
        <v/>
      </c>
      <c r="T59" s="136" t="str">
        <f>IFERROR(IF(VLOOKUP($A59,'Rapportage deelnemers'!$A:R,17,0)=0,"",VLOOKUP($A59,'Rapportage deelnemers'!$A:R,17,0)),"")</f>
        <v/>
      </c>
      <c r="U59" s="138"/>
      <c r="V59" s="154"/>
      <c r="W59" s="152"/>
      <c r="X59" s="152"/>
      <c r="Y59" s="135"/>
      <c r="Z59" s="135"/>
      <c r="AA59" s="152"/>
      <c r="AB59" s="199" t="str">
        <f t="shared" si="0"/>
        <v/>
      </c>
      <c r="AC59" s="199" t="str">
        <f t="shared" si="1"/>
        <v/>
      </c>
      <c r="AD59" s="199" t="str">
        <f t="shared" si="2"/>
        <v/>
      </c>
      <c r="AE59" s="141"/>
      <c r="AF59" s="138"/>
      <c r="AG59" s="138"/>
      <c r="AH59" s="135"/>
      <c r="AI59" s="135"/>
      <c r="AJ59" s="252"/>
      <c r="AK59" s="252"/>
      <c r="AL59" s="252"/>
    </row>
    <row r="60" spans="1:38" ht="16" thickBot="1">
      <c r="A60" s="135"/>
      <c r="B60" s="136" t="str">
        <f>IFERROR(VLOOKUP(A60,'Rapportage deelnemers'!A:D,4,0),"")</f>
        <v/>
      </c>
      <c r="C60" s="136" t="str">
        <f>IFERROR(VLOOKUP(A60,'Rapportage deelnemers'!A:E,5,0),"")</f>
        <v/>
      </c>
      <c r="D60" s="135"/>
      <c r="E60" s="137"/>
      <c r="F60" s="135"/>
      <c r="G60" s="135"/>
      <c r="H60" s="140" t="str">
        <f>IFERROR(VLOOKUP(A60,'Rapportage deelnemers'!A:X,23,0),"")</f>
        <v/>
      </c>
      <c r="I60" s="136" t="str">
        <f>IFERROR(VLOOKUP(A60,'Rapportage deelnemers'!A:J,9,0),"")</f>
        <v/>
      </c>
      <c r="J60" s="136" t="str">
        <f>IFERROR(VLOOKUP(A60,'Rapportage deelnemers'!A:K,10,0),"")</f>
        <v/>
      </c>
      <c r="K60" s="135"/>
      <c r="L60" s="223"/>
      <c r="M60" s="135"/>
      <c r="N60" s="136" t="str">
        <f>IFERROR(VLOOKUP($A60,'Rapportage deelnemers'!$A:L,11,0),"")</f>
        <v/>
      </c>
      <c r="O60" s="136" t="str">
        <f>IFERROR(VLOOKUP($A60,'Rapportage deelnemers'!$A:M,12,0),"")</f>
        <v/>
      </c>
      <c r="P60" s="136" t="str">
        <f>IFERROR(VLOOKUP($A60,'Rapportage deelnemers'!$A:N,13,0),"")</f>
        <v/>
      </c>
      <c r="Q60" s="136" t="str">
        <f>IFERROR(VLOOKUP($A60,'Rapportage deelnemers'!$A:O,14,0),"")</f>
        <v/>
      </c>
      <c r="R60" s="136" t="str">
        <f>IFERROR(VLOOKUP($A60,'Rapportage deelnemers'!$A:P,15,0),"")</f>
        <v/>
      </c>
      <c r="S60" s="136" t="str">
        <f>IFERROR(VLOOKUP($A60,'Rapportage deelnemers'!$A:Q,16,0),"")</f>
        <v/>
      </c>
      <c r="T60" s="136" t="str">
        <f>IFERROR(IF(VLOOKUP($A60,'Rapportage deelnemers'!$A:R,17,0)=0,"",VLOOKUP($A60,'Rapportage deelnemers'!$A:R,17,0)),"")</f>
        <v/>
      </c>
      <c r="U60" s="155"/>
      <c r="V60" s="156"/>
      <c r="W60" s="153"/>
      <c r="X60" s="139"/>
      <c r="Y60" s="135"/>
      <c r="Z60" s="135"/>
      <c r="AA60" s="153"/>
      <c r="AB60" s="199" t="str">
        <f t="shared" ref="AB60:AB88" si="3">IFERROR(WEEKNUM(IF(E60,E60,"")),"")</f>
        <v/>
      </c>
      <c r="AC60" s="199" t="str">
        <f t="shared" ref="AC60:AC88" si="4">IFERROR(MONTH(IF(E60,E60,"")),"")</f>
        <v/>
      </c>
      <c r="AD60" s="199" t="str">
        <f t="shared" ref="AD60:AD88" si="5">IFERROR(YEAR(IF(E60,E60,"")),"")</f>
        <v/>
      </c>
      <c r="AE60" s="141"/>
      <c r="AF60" s="138"/>
      <c r="AG60" s="138"/>
      <c r="AH60" s="135"/>
      <c r="AI60" s="135"/>
      <c r="AJ60" s="252"/>
      <c r="AK60" s="252"/>
      <c r="AL60" s="252"/>
    </row>
    <row r="61" spans="1:38" ht="16" thickBot="1">
      <c r="A61" s="135"/>
      <c r="B61" s="136" t="str">
        <f>IFERROR(VLOOKUP(A61,'Rapportage deelnemers'!A:D,4,0),"")</f>
        <v/>
      </c>
      <c r="C61" s="136" t="str">
        <f>IFERROR(VLOOKUP(A61,'Rapportage deelnemers'!A:E,5,0),"")</f>
        <v/>
      </c>
      <c r="D61" s="135"/>
      <c r="E61" s="137"/>
      <c r="F61" s="135"/>
      <c r="G61" s="135"/>
      <c r="H61" s="140" t="str">
        <f>IFERROR(VLOOKUP(A61,'Rapportage deelnemers'!A:X,23,0),"")</f>
        <v/>
      </c>
      <c r="I61" s="136" t="str">
        <f>IFERROR(VLOOKUP(A61,'Rapportage deelnemers'!A:J,9,0),"")</f>
        <v/>
      </c>
      <c r="J61" s="136" t="str">
        <f>IFERROR(VLOOKUP(A61,'Rapportage deelnemers'!A:K,10,0),"")</f>
        <v/>
      </c>
      <c r="K61" s="135"/>
      <c r="L61" s="223"/>
      <c r="M61" s="135"/>
      <c r="N61" s="136" t="str">
        <f>IFERROR(VLOOKUP($A61,'Rapportage deelnemers'!$A:L,11,0),"")</f>
        <v/>
      </c>
      <c r="O61" s="136" t="str">
        <f>IFERROR(VLOOKUP($A61,'Rapportage deelnemers'!$A:M,12,0),"")</f>
        <v/>
      </c>
      <c r="P61" s="136" t="str">
        <f>IFERROR(VLOOKUP($A61,'Rapportage deelnemers'!$A:N,13,0),"")</f>
        <v/>
      </c>
      <c r="Q61" s="136" t="str">
        <f>IFERROR(VLOOKUP($A61,'Rapportage deelnemers'!$A:O,14,0),"")</f>
        <v/>
      </c>
      <c r="R61" s="136" t="str">
        <f>IFERROR(VLOOKUP($A61,'Rapportage deelnemers'!$A:P,15,0),"")</f>
        <v/>
      </c>
      <c r="S61" s="136" t="str">
        <f>IFERROR(VLOOKUP($A61,'Rapportage deelnemers'!$A:Q,16,0),"")</f>
        <v/>
      </c>
      <c r="T61" s="136" t="str">
        <f>IFERROR(IF(VLOOKUP($A61,'Rapportage deelnemers'!$A:R,17,0)=0,"",VLOOKUP($A61,'Rapportage deelnemers'!$A:R,17,0)),"")</f>
        <v/>
      </c>
      <c r="U61" s="138"/>
      <c r="V61" s="138"/>
      <c r="W61" s="150"/>
      <c r="X61" s="150"/>
      <c r="Y61" s="135"/>
      <c r="Z61" s="135"/>
      <c r="AA61" s="150"/>
      <c r="AB61" s="199" t="str">
        <f t="shared" si="3"/>
        <v/>
      </c>
      <c r="AC61" s="199" t="str">
        <f t="shared" si="4"/>
        <v/>
      </c>
      <c r="AD61" s="199" t="str">
        <f t="shared" si="5"/>
        <v/>
      </c>
      <c r="AE61" s="141"/>
      <c r="AF61" s="138"/>
      <c r="AG61" s="138"/>
      <c r="AH61" s="135"/>
      <c r="AI61" s="135"/>
      <c r="AJ61" s="252"/>
      <c r="AK61" s="252"/>
      <c r="AL61" s="252"/>
    </row>
    <row r="62" spans="1:38" ht="16" thickBot="1">
      <c r="A62" s="135"/>
      <c r="B62" s="136" t="str">
        <f>IFERROR(VLOOKUP(A62,'Rapportage deelnemers'!A:D,4,0),"")</f>
        <v/>
      </c>
      <c r="C62" s="136" t="str">
        <f>IFERROR(VLOOKUP(A62,'Rapportage deelnemers'!A:E,5,0),"")</f>
        <v/>
      </c>
      <c r="D62" s="135"/>
      <c r="E62" s="137"/>
      <c r="F62" s="135"/>
      <c r="G62" s="135"/>
      <c r="H62" s="140" t="str">
        <f>IFERROR(VLOOKUP(A62,'Rapportage deelnemers'!A:X,23,0),"")</f>
        <v/>
      </c>
      <c r="I62" s="136" t="str">
        <f>IFERROR(VLOOKUP(A62,'Rapportage deelnemers'!A:J,9,0),"")</f>
        <v/>
      </c>
      <c r="J62" s="136" t="str">
        <f>IFERROR(VLOOKUP(A62,'Rapportage deelnemers'!A:K,10,0),"")</f>
        <v/>
      </c>
      <c r="K62" s="135"/>
      <c r="L62" s="223"/>
      <c r="M62" s="135"/>
      <c r="N62" s="136" t="str">
        <f>IFERROR(VLOOKUP($A62,'Rapportage deelnemers'!$A:L,11,0),"")</f>
        <v/>
      </c>
      <c r="O62" s="136" t="str">
        <f>IFERROR(VLOOKUP($A62,'Rapportage deelnemers'!$A:M,12,0),"")</f>
        <v/>
      </c>
      <c r="P62" s="136" t="str">
        <f>IFERROR(VLOOKUP($A62,'Rapportage deelnemers'!$A:N,13,0),"")</f>
        <v/>
      </c>
      <c r="Q62" s="136" t="str">
        <f>IFERROR(VLOOKUP($A62,'Rapportage deelnemers'!$A:O,14,0),"")</f>
        <v/>
      </c>
      <c r="R62" s="136" t="str">
        <f>IFERROR(VLOOKUP($A62,'Rapportage deelnemers'!$A:P,15,0),"")</f>
        <v/>
      </c>
      <c r="S62" s="136" t="str">
        <f>IFERROR(VLOOKUP($A62,'Rapportage deelnemers'!$A:Q,16,0),"")</f>
        <v/>
      </c>
      <c r="T62" s="136" t="str">
        <f>IFERROR(IF(VLOOKUP($A62,'Rapportage deelnemers'!$A:R,17,0)=0,"",VLOOKUP($A62,'Rapportage deelnemers'!$A:R,17,0)),"")</f>
        <v/>
      </c>
      <c r="U62" s="138"/>
      <c r="V62" s="138"/>
      <c r="W62" s="135"/>
      <c r="X62" s="135"/>
      <c r="Y62" s="135"/>
      <c r="Z62" s="135"/>
      <c r="AA62" s="135"/>
      <c r="AB62" s="199" t="str">
        <f t="shared" si="3"/>
        <v/>
      </c>
      <c r="AC62" s="199" t="str">
        <f t="shared" si="4"/>
        <v/>
      </c>
      <c r="AD62" s="199" t="str">
        <f t="shared" si="5"/>
        <v/>
      </c>
      <c r="AE62" s="141"/>
      <c r="AF62" s="138"/>
      <c r="AG62" s="135"/>
      <c r="AH62" s="135"/>
      <c r="AI62" s="135"/>
      <c r="AJ62" s="252"/>
      <c r="AK62" s="252"/>
      <c r="AL62" s="252"/>
    </row>
    <row r="63" spans="1:38" ht="16" thickBot="1">
      <c r="A63" s="135"/>
      <c r="B63" s="136" t="str">
        <f>IFERROR(VLOOKUP(A63,'Rapportage deelnemers'!A:D,4,0),"")</f>
        <v/>
      </c>
      <c r="C63" s="136" t="str">
        <f>IFERROR(VLOOKUP(A63,'Rapportage deelnemers'!A:E,5,0),"")</f>
        <v/>
      </c>
      <c r="D63" s="135"/>
      <c r="E63" s="137"/>
      <c r="F63" s="135"/>
      <c r="G63" s="135"/>
      <c r="H63" s="140" t="str">
        <f>IFERROR(VLOOKUP(A63,'Rapportage deelnemers'!A:X,23,0),"")</f>
        <v/>
      </c>
      <c r="I63" s="136" t="str">
        <f>IFERROR(VLOOKUP(A63,'Rapportage deelnemers'!A:J,9,0),"")</f>
        <v/>
      </c>
      <c r="J63" s="136" t="str">
        <f>IFERROR(VLOOKUP(A63,'Rapportage deelnemers'!A:K,10,0),"")</f>
        <v/>
      </c>
      <c r="K63" s="135"/>
      <c r="L63" s="223"/>
      <c r="M63" s="135"/>
      <c r="N63" s="136" t="str">
        <f>IFERROR(VLOOKUP($A63,'Rapportage deelnemers'!$A:L,11,0),"")</f>
        <v/>
      </c>
      <c r="O63" s="136" t="str">
        <f>IFERROR(VLOOKUP($A63,'Rapportage deelnemers'!$A:M,12,0),"")</f>
        <v/>
      </c>
      <c r="P63" s="136" t="str">
        <f>IFERROR(VLOOKUP($A63,'Rapportage deelnemers'!$A:N,13,0),"")</f>
        <v/>
      </c>
      <c r="Q63" s="136" t="str">
        <f>IFERROR(VLOOKUP($A63,'Rapportage deelnemers'!$A:O,14,0),"")</f>
        <v/>
      </c>
      <c r="R63" s="136" t="str">
        <f>IFERROR(VLOOKUP($A63,'Rapportage deelnemers'!$A:P,15,0),"")</f>
        <v/>
      </c>
      <c r="S63" s="136" t="str">
        <f>IFERROR(VLOOKUP($A63,'Rapportage deelnemers'!$A:Q,16,0),"")</f>
        <v/>
      </c>
      <c r="T63" s="136" t="str">
        <f>IFERROR(IF(VLOOKUP($A63,'Rapportage deelnemers'!$A:R,17,0)=0,"",VLOOKUP($A63,'Rapportage deelnemers'!$A:R,17,0)),"")</f>
        <v/>
      </c>
      <c r="U63" s="138"/>
      <c r="V63" s="138"/>
      <c r="W63" s="135"/>
      <c r="X63" s="135"/>
      <c r="Y63" s="135"/>
      <c r="Z63" s="135"/>
      <c r="AA63" s="135"/>
      <c r="AB63" s="199" t="str">
        <f t="shared" si="3"/>
        <v/>
      </c>
      <c r="AC63" s="199" t="str">
        <f t="shared" si="4"/>
        <v/>
      </c>
      <c r="AD63" s="199" t="str">
        <f t="shared" si="5"/>
        <v/>
      </c>
      <c r="AE63" s="141"/>
      <c r="AF63" s="138"/>
      <c r="AG63" s="135"/>
      <c r="AH63" s="135"/>
      <c r="AI63" s="135"/>
      <c r="AJ63" s="252"/>
      <c r="AK63" s="252"/>
      <c r="AL63" s="252"/>
    </row>
    <row r="64" spans="1:38" ht="16" thickBot="1">
      <c r="A64" s="135"/>
      <c r="B64" s="136" t="str">
        <f>IFERROR(VLOOKUP(A64,'Rapportage deelnemers'!A:D,4,0),"")</f>
        <v/>
      </c>
      <c r="C64" s="136" t="str">
        <f>IFERROR(VLOOKUP(A64,'Rapportage deelnemers'!A:E,5,0),"")</f>
        <v/>
      </c>
      <c r="D64" s="135"/>
      <c r="E64" s="137"/>
      <c r="F64" s="135"/>
      <c r="G64" s="135"/>
      <c r="H64" s="140" t="str">
        <f>IFERROR(VLOOKUP(A64,'Rapportage deelnemers'!A:X,23,0),"")</f>
        <v/>
      </c>
      <c r="I64" s="136" t="str">
        <f>IFERROR(VLOOKUP(A64,'Rapportage deelnemers'!A:J,9,0),"")</f>
        <v/>
      </c>
      <c r="J64" s="136" t="str">
        <f>IFERROR(VLOOKUP(A64,'Rapportage deelnemers'!A:K,10,0),"")</f>
        <v/>
      </c>
      <c r="K64" s="135"/>
      <c r="L64" s="223"/>
      <c r="M64" s="135"/>
      <c r="N64" s="136" t="str">
        <f>IFERROR(VLOOKUP($A64,'Rapportage deelnemers'!$A:L,11,0),"")</f>
        <v/>
      </c>
      <c r="O64" s="136" t="str">
        <f>IFERROR(VLOOKUP($A64,'Rapportage deelnemers'!$A:M,12,0),"")</f>
        <v/>
      </c>
      <c r="P64" s="136" t="str">
        <f>IFERROR(VLOOKUP($A64,'Rapportage deelnemers'!$A:N,13,0),"")</f>
        <v/>
      </c>
      <c r="Q64" s="136" t="str">
        <f>IFERROR(VLOOKUP($A64,'Rapportage deelnemers'!$A:O,14,0),"")</f>
        <v/>
      </c>
      <c r="R64" s="136" t="str">
        <f>IFERROR(VLOOKUP($A64,'Rapportage deelnemers'!$A:P,15,0),"")</f>
        <v/>
      </c>
      <c r="S64" s="136" t="str">
        <f>IFERROR(VLOOKUP($A64,'Rapportage deelnemers'!$A:Q,16,0),"")</f>
        <v/>
      </c>
      <c r="T64" s="136" t="str">
        <f>IFERROR(IF(VLOOKUP($A64,'Rapportage deelnemers'!$A:R,17,0)=0,"",VLOOKUP($A64,'Rapportage deelnemers'!$A:R,17,0)),"")</f>
        <v/>
      </c>
      <c r="U64" s="138"/>
      <c r="V64" s="138"/>
      <c r="W64" s="135"/>
      <c r="X64" s="135"/>
      <c r="Y64" s="135"/>
      <c r="Z64" s="135"/>
      <c r="AA64" s="135"/>
      <c r="AB64" s="199" t="str">
        <f t="shared" si="3"/>
        <v/>
      </c>
      <c r="AC64" s="199" t="str">
        <f t="shared" si="4"/>
        <v/>
      </c>
      <c r="AD64" s="199" t="str">
        <f t="shared" si="5"/>
        <v/>
      </c>
      <c r="AE64" s="141"/>
      <c r="AF64" s="138"/>
      <c r="AG64" s="135"/>
      <c r="AH64" s="135"/>
      <c r="AI64" s="135"/>
      <c r="AJ64" s="252"/>
      <c r="AK64" s="252"/>
      <c r="AL64" s="252"/>
    </row>
    <row r="65" spans="1:38" ht="16" thickBot="1">
      <c r="A65" s="135"/>
      <c r="B65" s="136" t="str">
        <f>IFERROR(VLOOKUP(A65,'Rapportage deelnemers'!A:D,4,0),"")</f>
        <v/>
      </c>
      <c r="C65" s="136" t="str">
        <f>IFERROR(VLOOKUP(A65,'Rapportage deelnemers'!A:E,5,0),"")</f>
        <v/>
      </c>
      <c r="D65" s="135"/>
      <c r="E65" s="137"/>
      <c r="F65" s="135"/>
      <c r="G65" s="135"/>
      <c r="H65" s="140" t="str">
        <f>IFERROR(VLOOKUP(A65,'Rapportage deelnemers'!A:X,23,0),"")</f>
        <v/>
      </c>
      <c r="I65" s="136" t="str">
        <f>IFERROR(VLOOKUP(A65,'Rapportage deelnemers'!A:J,9,0),"")</f>
        <v/>
      </c>
      <c r="J65" s="136" t="str">
        <f>IFERROR(VLOOKUP(A65,'Rapportage deelnemers'!A:K,10,0),"")</f>
        <v/>
      </c>
      <c r="K65" s="135"/>
      <c r="L65" s="224"/>
      <c r="M65" s="135"/>
      <c r="N65" s="136" t="str">
        <f>IFERROR(VLOOKUP($A65,'Rapportage deelnemers'!$A:L,11,0),"")</f>
        <v/>
      </c>
      <c r="O65" s="136" t="str">
        <f>IFERROR(VLOOKUP($A65,'Rapportage deelnemers'!$A:M,12,0),"")</f>
        <v/>
      </c>
      <c r="P65" s="136" t="str">
        <f>IFERROR(VLOOKUP($A65,'Rapportage deelnemers'!$A:N,13,0),"")</f>
        <v/>
      </c>
      <c r="Q65" s="136" t="str">
        <f>IFERROR(VLOOKUP($A65,'Rapportage deelnemers'!$A:O,14,0),"")</f>
        <v/>
      </c>
      <c r="R65" s="136" t="str">
        <f>IFERROR(VLOOKUP($A65,'Rapportage deelnemers'!$A:P,15,0),"")</f>
        <v/>
      </c>
      <c r="S65" s="136" t="str">
        <f>IFERROR(VLOOKUP($A65,'Rapportage deelnemers'!$A:Q,16,0),"")</f>
        <v/>
      </c>
      <c r="T65" s="136" t="str">
        <f>IFERROR(IF(VLOOKUP($A65,'Rapportage deelnemers'!$A:R,17,0)=0,"",VLOOKUP($A65,'Rapportage deelnemers'!$A:R,17,0)),"")</f>
        <v/>
      </c>
      <c r="U65" s="138"/>
      <c r="V65" s="138"/>
      <c r="W65" s="135"/>
      <c r="X65" s="135"/>
      <c r="Y65" s="135"/>
      <c r="Z65" s="135"/>
      <c r="AA65" s="135"/>
      <c r="AB65" s="199" t="str">
        <f t="shared" si="3"/>
        <v/>
      </c>
      <c r="AC65" s="199" t="str">
        <f t="shared" si="4"/>
        <v/>
      </c>
      <c r="AD65" s="199" t="str">
        <f t="shared" si="5"/>
        <v/>
      </c>
      <c r="AE65" s="141"/>
      <c r="AF65" s="135"/>
      <c r="AG65" s="135"/>
      <c r="AH65" s="135"/>
      <c r="AI65" s="135"/>
      <c r="AJ65" s="252"/>
      <c r="AK65" s="252"/>
      <c r="AL65" s="252"/>
    </row>
    <row r="66" spans="1:38" ht="16" thickBot="1">
      <c r="A66" s="135"/>
      <c r="B66" s="136" t="str">
        <f>IFERROR(VLOOKUP(A66,'Rapportage deelnemers'!A:D,4,0),"")</f>
        <v/>
      </c>
      <c r="C66" s="136" t="str">
        <f>IFERROR(VLOOKUP(A66,'Rapportage deelnemers'!A:E,5,0),"")</f>
        <v/>
      </c>
      <c r="D66" s="135"/>
      <c r="E66" s="137"/>
      <c r="F66" s="135"/>
      <c r="G66" s="135"/>
      <c r="H66" s="140" t="str">
        <f>IFERROR(VLOOKUP(A66,'Rapportage deelnemers'!A:X,23,0),"")</f>
        <v/>
      </c>
      <c r="I66" s="136" t="str">
        <f>IFERROR(VLOOKUP(A66,'Rapportage deelnemers'!A:J,9,0),"")</f>
        <v/>
      </c>
      <c r="J66" s="136" t="str">
        <f>IFERROR(VLOOKUP(A66,'Rapportage deelnemers'!A:K,10,0),"")</f>
        <v/>
      </c>
      <c r="K66" s="135"/>
      <c r="L66" s="223"/>
      <c r="M66" s="135"/>
      <c r="N66" s="136" t="str">
        <f>IFERROR(VLOOKUP($A66,'Rapportage deelnemers'!$A:L,11,0),"")</f>
        <v/>
      </c>
      <c r="O66" s="136" t="str">
        <f>IFERROR(VLOOKUP($A66,'Rapportage deelnemers'!$A:M,12,0),"")</f>
        <v/>
      </c>
      <c r="P66" s="136" t="str">
        <f>IFERROR(VLOOKUP($A66,'Rapportage deelnemers'!$A:N,13,0),"")</f>
        <v/>
      </c>
      <c r="Q66" s="136" t="str">
        <f>IFERROR(VLOOKUP($A66,'Rapportage deelnemers'!$A:O,14,0),"")</f>
        <v/>
      </c>
      <c r="R66" s="136" t="str">
        <f>IFERROR(VLOOKUP($A66,'Rapportage deelnemers'!$A:P,15,0),"")</f>
        <v/>
      </c>
      <c r="S66" s="136" t="str">
        <f>IFERROR(VLOOKUP($A66,'Rapportage deelnemers'!$A:Q,16,0),"")</f>
        <v/>
      </c>
      <c r="T66" s="136" t="str">
        <f>IFERROR(IF(VLOOKUP($A66,'Rapportage deelnemers'!$A:R,17,0)=0,"",VLOOKUP($A66,'Rapportage deelnemers'!$A:R,17,0)),"")</f>
        <v/>
      </c>
      <c r="U66" s="138"/>
      <c r="V66" s="138"/>
      <c r="W66" s="135"/>
      <c r="X66" s="135"/>
      <c r="Y66" s="135"/>
      <c r="Z66" s="135"/>
      <c r="AA66" s="135"/>
      <c r="AB66" s="199" t="str">
        <f t="shared" si="3"/>
        <v/>
      </c>
      <c r="AC66" s="199" t="str">
        <f t="shared" si="4"/>
        <v/>
      </c>
      <c r="AD66" s="199" t="str">
        <f t="shared" si="5"/>
        <v/>
      </c>
      <c r="AE66" s="141"/>
      <c r="AF66" s="135"/>
      <c r="AG66" s="135"/>
      <c r="AH66" s="135"/>
      <c r="AI66" s="135"/>
      <c r="AJ66" s="252"/>
      <c r="AK66" s="252"/>
      <c r="AL66" s="252"/>
    </row>
    <row r="67" spans="1:38" ht="16" thickBot="1">
      <c r="A67" s="135"/>
      <c r="B67" s="136" t="str">
        <f>IFERROR(VLOOKUP(A67,'Rapportage deelnemers'!A:D,4,0),"")</f>
        <v/>
      </c>
      <c r="C67" s="136" t="str">
        <f>IFERROR(VLOOKUP(A67,'Rapportage deelnemers'!A:E,5,0),"")</f>
        <v/>
      </c>
      <c r="D67" s="135"/>
      <c r="E67" s="137"/>
      <c r="F67" s="135"/>
      <c r="G67" s="135"/>
      <c r="H67" s="140" t="str">
        <f>IFERROR(VLOOKUP(A67,'Rapportage deelnemers'!A:X,23,0),"")</f>
        <v/>
      </c>
      <c r="I67" s="136" t="str">
        <f>IFERROR(VLOOKUP(A67,'Rapportage deelnemers'!A:J,9,0),"")</f>
        <v/>
      </c>
      <c r="J67" s="136" t="str">
        <f>IFERROR(VLOOKUP(A67,'Rapportage deelnemers'!A:K,10,0),"")</f>
        <v/>
      </c>
      <c r="K67" s="135"/>
      <c r="L67" s="225"/>
      <c r="M67" s="135"/>
      <c r="N67" s="136" t="str">
        <f>IFERROR(VLOOKUP($A67,'Rapportage deelnemers'!$A:L,11,0),"")</f>
        <v/>
      </c>
      <c r="O67" s="136" t="str">
        <f>IFERROR(VLOOKUP($A67,'Rapportage deelnemers'!$A:M,12,0),"")</f>
        <v/>
      </c>
      <c r="P67" s="136" t="str">
        <f>IFERROR(VLOOKUP($A67,'Rapportage deelnemers'!$A:N,13,0),"")</f>
        <v/>
      </c>
      <c r="Q67" s="136" t="str">
        <f>IFERROR(VLOOKUP($A67,'Rapportage deelnemers'!$A:O,14,0),"")</f>
        <v/>
      </c>
      <c r="R67" s="136" t="str">
        <f>IFERROR(VLOOKUP($A67,'Rapportage deelnemers'!$A:P,15,0),"")</f>
        <v/>
      </c>
      <c r="S67" s="136" t="str">
        <f>IFERROR(VLOOKUP($A67,'Rapportage deelnemers'!$A:Q,16,0),"")</f>
        <v/>
      </c>
      <c r="T67" s="136" t="str">
        <f>IFERROR(IF(VLOOKUP($A67,'Rapportage deelnemers'!$A:R,17,0)=0,"",VLOOKUP($A67,'Rapportage deelnemers'!$A:R,17,0)),"")</f>
        <v/>
      </c>
      <c r="U67" s="138"/>
      <c r="V67" s="138"/>
      <c r="W67" s="135"/>
      <c r="X67" s="135"/>
      <c r="Y67" s="135"/>
      <c r="Z67" s="135"/>
      <c r="AA67" s="135"/>
      <c r="AB67" s="199" t="str">
        <f t="shared" si="3"/>
        <v/>
      </c>
      <c r="AC67" s="199" t="str">
        <f t="shared" si="4"/>
        <v/>
      </c>
      <c r="AD67" s="199" t="str">
        <f t="shared" si="5"/>
        <v/>
      </c>
      <c r="AE67" s="141"/>
      <c r="AF67" s="135"/>
      <c r="AG67" s="135"/>
      <c r="AH67" s="135"/>
      <c r="AI67" s="135"/>
      <c r="AJ67" s="252"/>
      <c r="AK67" s="252"/>
      <c r="AL67" s="252"/>
    </row>
    <row r="68" spans="1:38" ht="16" thickBot="1">
      <c r="A68" s="135"/>
      <c r="B68" s="136" t="str">
        <f>IFERROR(VLOOKUP(A68,'Rapportage deelnemers'!A:D,4,0),"")</f>
        <v/>
      </c>
      <c r="C68" s="136" t="str">
        <f>IFERROR(VLOOKUP(A68,'Rapportage deelnemers'!A:E,5,0),"")</f>
        <v/>
      </c>
      <c r="D68" s="135"/>
      <c r="E68" s="137"/>
      <c r="F68" s="135"/>
      <c r="G68" s="135"/>
      <c r="H68" s="140" t="str">
        <f>IFERROR(VLOOKUP(A68,'Rapportage deelnemers'!A:X,23,0),"")</f>
        <v/>
      </c>
      <c r="I68" s="136" t="str">
        <f>IFERROR(VLOOKUP(A68,'Rapportage deelnemers'!A:J,9,0),"")</f>
        <v/>
      </c>
      <c r="J68" s="136" t="str">
        <f>IFERROR(VLOOKUP(A68,'Rapportage deelnemers'!A:K,10,0),"")</f>
        <v/>
      </c>
      <c r="K68" s="135"/>
      <c r="L68" s="225"/>
      <c r="M68" s="135"/>
      <c r="N68" s="136" t="str">
        <f>IFERROR(VLOOKUP($A68,'Rapportage deelnemers'!$A:L,11,0),"")</f>
        <v/>
      </c>
      <c r="O68" s="136" t="str">
        <f>IFERROR(VLOOKUP($A68,'Rapportage deelnemers'!$A:M,12,0),"")</f>
        <v/>
      </c>
      <c r="P68" s="136" t="str">
        <f>IFERROR(VLOOKUP($A68,'Rapportage deelnemers'!$A:N,13,0),"")</f>
        <v/>
      </c>
      <c r="Q68" s="136" t="str">
        <f>IFERROR(VLOOKUP($A68,'Rapportage deelnemers'!$A:O,14,0),"")</f>
        <v/>
      </c>
      <c r="R68" s="136" t="str">
        <f>IFERROR(VLOOKUP($A68,'Rapportage deelnemers'!$A:P,15,0),"")</f>
        <v/>
      </c>
      <c r="S68" s="136" t="str">
        <f>IFERROR(VLOOKUP($A68,'Rapportage deelnemers'!$A:Q,16,0),"")</f>
        <v/>
      </c>
      <c r="T68" s="136" t="str">
        <f>IFERROR(IF(VLOOKUP($A68,'Rapportage deelnemers'!$A:R,17,0)=0,"",VLOOKUP($A68,'Rapportage deelnemers'!$A:R,17,0)),"")</f>
        <v/>
      </c>
      <c r="U68" s="138"/>
      <c r="V68" s="138"/>
      <c r="W68" s="135"/>
      <c r="X68" s="135"/>
      <c r="Y68" s="135"/>
      <c r="Z68" s="135"/>
      <c r="AA68" s="135"/>
      <c r="AB68" s="199" t="str">
        <f t="shared" si="3"/>
        <v/>
      </c>
      <c r="AC68" s="199" t="str">
        <f t="shared" si="4"/>
        <v/>
      </c>
      <c r="AD68" s="199" t="str">
        <f t="shared" si="5"/>
        <v/>
      </c>
      <c r="AE68" s="141"/>
      <c r="AF68" s="135"/>
      <c r="AG68" s="135"/>
      <c r="AH68" s="135"/>
      <c r="AI68" s="135"/>
      <c r="AJ68" s="252"/>
      <c r="AK68" s="252"/>
      <c r="AL68" s="252"/>
    </row>
    <row r="69" spans="1:38" ht="16" thickBot="1">
      <c r="A69" s="135"/>
      <c r="B69" s="136" t="str">
        <f>IFERROR(VLOOKUP(A69,'Rapportage deelnemers'!A:D,4,0),"")</f>
        <v/>
      </c>
      <c r="C69" s="136" t="str">
        <f>IFERROR(VLOOKUP(A69,'Rapportage deelnemers'!A:E,5,0),"")</f>
        <v/>
      </c>
      <c r="D69" s="135"/>
      <c r="E69" s="137"/>
      <c r="F69" s="135"/>
      <c r="G69" s="135"/>
      <c r="H69" s="140" t="str">
        <f>IFERROR(VLOOKUP(A69,'Rapportage deelnemers'!A:X,23,0),"")</f>
        <v/>
      </c>
      <c r="I69" s="136" t="str">
        <f>IFERROR(VLOOKUP(A69,'Rapportage deelnemers'!A:J,9,0),"")</f>
        <v/>
      </c>
      <c r="J69" s="136" t="str">
        <f>IFERROR(VLOOKUP(A69,'Rapportage deelnemers'!A:K,10,0),"")</f>
        <v/>
      </c>
      <c r="K69" s="135"/>
      <c r="L69" s="224"/>
      <c r="M69" s="135"/>
      <c r="N69" s="136" t="str">
        <f>IFERROR(VLOOKUP($A69,'Rapportage deelnemers'!$A:L,11,0),"")</f>
        <v/>
      </c>
      <c r="O69" s="136" t="str">
        <f>IFERROR(VLOOKUP($A69,'Rapportage deelnemers'!$A:M,12,0),"")</f>
        <v/>
      </c>
      <c r="P69" s="136" t="str">
        <f>IFERROR(VLOOKUP($A69,'Rapportage deelnemers'!$A:N,13,0),"")</f>
        <v/>
      </c>
      <c r="Q69" s="136" t="str">
        <f>IFERROR(VLOOKUP($A69,'Rapportage deelnemers'!$A:O,14,0),"")</f>
        <v/>
      </c>
      <c r="R69" s="136" t="str">
        <f>IFERROR(VLOOKUP($A69,'Rapportage deelnemers'!$A:P,15,0),"")</f>
        <v/>
      </c>
      <c r="S69" s="136" t="str">
        <f>IFERROR(VLOOKUP($A69,'Rapportage deelnemers'!$A:Q,16,0),"")</f>
        <v/>
      </c>
      <c r="T69" s="136" t="str">
        <f>IFERROR(IF(VLOOKUP($A69,'Rapportage deelnemers'!$A:R,17,0)=0,"",VLOOKUP($A69,'Rapportage deelnemers'!$A:R,17,0)),"")</f>
        <v/>
      </c>
      <c r="U69" s="138"/>
      <c r="V69" s="138"/>
      <c r="W69" s="135"/>
      <c r="X69" s="135"/>
      <c r="Y69" s="135"/>
      <c r="Z69" s="135"/>
      <c r="AA69" s="135"/>
      <c r="AB69" s="199" t="str">
        <f t="shared" si="3"/>
        <v/>
      </c>
      <c r="AC69" s="199" t="str">
        <f t="shared" si="4"/>
        <v/>
      </c>
      <c r="AD69" s="199" t="str">
        <f t="shared" si="5"/>
        <v/>
      </c>
      <c r="AE69" s="141"/>
      <c r="AF69" s="135"/>
      <c r="AG69" s="135"/>
      <c r="AH69" s="135"/>
      <c r="AI69" s="135"/>
      <c r="AJ69" s="252"/>
      <c r="AK69" s="252"/>
      <c r="AL69" s="252"/>
    </row>
    <row r="70" spans="1:38" ht="15" customHeight="1" thickBot="1">
      <c r="A70" s="135"/>
      <c r="B70" s="136" t="str">
        <f>IFERROR(VLOOKUP(A70,'Rapportage deelnemers'!A:D,4,0),"")</f>
        <v/>
      </c>
      <c r="C70" s="136" t="str">
        <f>IFERROR(VLOOKUP(A70,'Rapportage deelnemers'!A:E,5,0),"")</f>
        <v/>
      </c>
      <c r="D70" s="135"/>
      <c r="E70" s="137"/>
      <c r="F70" s="135"/>
      <c r="G70" s="135"/>
      <c r="H70" s="140" t="str">
        <f>IFERROR(VLOOKUP(A70,'Rapportage deelnemers'!A:X,23,0),"")</f>
        <v/>
      </c>
      <c r="I70" s="136" t="str">
        <f>IFERROR(VLOOKUP(A70,'Rapportage deelnemers'!A:J,9,0),"")</f>
        <v/>
      </c>
      <c r="J70" s="136" t="str">
        <f>IFERROR(VLOOKUP(A70,'Rapportage deelnemers'!A:K,10,0),"")</f>
        <v/>
      </c>
      <c r="K70" s="135"/>
      <c r="L70" s="223"/>
      <c r="M70" s="135"/>
      <c r="N70" s="136" t="str">
        <f>IFERROR(VLOOKUP($A70,'Rapportage deelnemers'!$A:L,11,0),"")</f>
        <v/>
      </c>
      <c r="O70" s="136" t="str">
        <f>IFERROR(VLOOKUP($A70,'Rapportage deelnemers'!$A:M,12,0),"")</f>
        <v/>
      </c>
      <c r="P70" s="136" t="str">
        <f>IFERROR(VLOOKUP($A70,'Rapportage deelnemers'!$A:N,13,0),"")</f>
        <v/>
      </c>
      <c r="Q70" s="136" t="str">
        <f>IFERROR(VLOOKUP($A70,'Rapportage deelnemers'!$A:O,14,0),"")</f>
        <v/>
      </c>
      <c r="R70" s="136" t="str">
        <f>IFERROR(VLOOKUP($A70,'Rapportage deelnemers'!$A:P,15,0),"")</f>
        <v/>
      </c>
      <c r="S70" s="136" t="str">
        <f>IFERROR(VLOOKUP($A70,'Rapportage deelnemers'!$A:Q,16,0),"")</f>
        <v/>
      </c>
      <c r="T70" s="136" t="str">
        <f>IFERROR(IF(VLOOKUP($A70,'Rapportage deelnemers'!$A:R,17,0)=0,"",VLOOKUP($A70,'Rapportage deelnemers'!$A:R,17,0)),"")</f>
        <v/>
      </c>
      <c r="U70" s="138"/>
      <c r="V70" s="138"/>
      <c r="W70" s="135"/>
      <c r="X70" s="135"/>
      <c r="Y70" s="135"/>
      <c r="Z70" s="228"/>
      <c r="AA70" s="135"/>
      <c r="AB70" s="199" t="str">
        <f t="shared" si="3"/>
        <v/>
      </c>
      <c r="AC70" s="199" t="str">
        <f t="shared" si="4"/>
        <v/>
      </c>
      <c r="AD70" s="199" t="str">
        <f t="shared" si="5"/>
        <v/>
      </c>
      <c r="AE70" s="141"/>
      <c r="AF70" s="135"/>
      <c r="AG70" s="135"/>
      <c r="AH70" s="135"/>
      <c r="AI70" s="135"/>
      <c r="AJ70" s="252"/>
      <c r="AK70" s="252"/>
      <c r="AL70" s="252"/>
    </row>
    <row r="71" spans="1:38" ht="16" thickBot="1">
      <c r="A71" s="135"/>
      <c r="B71" s="136" t="str">
        <f>IFERROR(VLOOKUP(A71,'Rapportage deelnemers'!A:D,4,0),"")</f>
        <v/>
      </c>
      <c r="C71" s="136" t="str">
        <f>IFERROR(VLOOKUP(A71,'Rapportage deelnemers'!A:E,5,0),"")</f>
        <v/>
      </c>
      <c r="D71" s="135"/>
      <c r="E71" s="137"/>
      <c r="F71" s="135"/>
      <c r="G71" s="135"/>
      <c r="H71" s="140" t="str">
        <f>IFERROR(VLOOKUP(A71,'Rapportage deelnemers'!A:X,23,0),"")</f>
        <v/>
      </c>
      <c r="I71" s="136" t="str">
        <f>IFERROR(VLOOKUP(A71,'Rapportage deelnemers'!A:J,9,0),"")</f>
        <v/>
      </c>
      <c r="J71" s="136" t="str">
        <f>IFERROR(VLOOKUP(A71,'Rapportage deelnemers'!A:K,10,0),"")</f>
        <v/>
      </c>
      <c r="K71" s="135"/>
      <c r="L71" s="225"/>
      <c r="M71" s="135"/>
      <c r="N71" s="136" t="str">
        <f>IFERROR(VLOOKUP($A71,'Rapportage deelnemers'!$A:L,11,0),"")</f>
        <v/>
      </c>
      <c r="O71" s="136" t="str">
        <f>IFERROR(VLOOKUP($A71,'Rapportage deelnemers'!$A:M,12,0),"")</f>
        <v/>
      </c>
      <c r="P71" s="136" t="str">
        <f>IFERROR(VLOOKUP($A71,'Rapportage deelnemers'!$A:N,13,0),"")</f>
        <v/>
      </c>
      <c r="Q71" s="136" t="str">
        <f>IFERROR(VLOOKUP($A71,'Rapportage deelnemers'!$A:O,14,0),"")</f>
        <v/>
      </c>
      <c r="R71" s="136" t="str">
        <f>IFERROR(VLOOKUP($A71,'Rapportage deelnemers'!$A:P,15,0),"")</f>
        <v/>
      </c>
      <c r="S71" s="136" t="str">
        <f>IFERROR(VLOOKUP($A71,'Rapportage deelnemers'!$A:Q,16,0),"")</f>
        <v/>
      </c>
      <c r="T71" s="136" t="str">
        <f>IFERROR(IF(VLOOKUP($A71,'Rapportage deelnemers'!$A:R,17,0)=0,"",VLOOKUP($A71,'Rapportage deelnemers'!$A:R,17,0)),"")</f>
        <v/>
      </c>
      <c r="U71" s="138"/>
      <c r="V71" s="138"/>
      <c r="W71" s="135"/>
      <c r="X71" s="135"/>
      <c r="Y71" s="135"/>
      <c r="Z71" s="135"/>
      <c r="AA71" s="135"/>
      <c r="AB71" s="199" t="str">
        <f t="shared" si="3"/>
        <v/>
      </c>
      <c r="AC71" s="199" t="str">
        <f t="shared" si="4"/>
        <v/>
      </c>
      <c r="AD71" s="199" t="str">
        <f t="shared" si="5"/>
        <v/>
      </c>
      <c r="AE71" s="141"/>
      <c r="AF71" s="135"/>
      <c r="AG71" s="135"/>
      <c r="AH71" s="135"/>
      <c r="AI71" s="135"/>
      <c r="AJ71" s="252"/>
      <c r="AK71" s="252"/>
      <c r="AL71" s="252"/>
    </row>
    <row r="72" spans="1:38" ht="16" thickBot="1">
      <c r="A72" s="135"/>
      <c r="B72" s="136" t="str">
        <f>IFERROR(VLOOKUP(A72,'Rapportage deelnemers'!A:D,4,0),"")</f>
        <v/>
      </c>
      <c r="C72" s="136" t="str">
        <f>IFERROR(VLOOKUP(A72,'Rapportage deelnemers'!A:E,5,0),"")</f>
        <v/>
      </c>
      <c r="D72" s="135"/>
      <c r="E72" s="137"/>
      <c r="F72" s="135"/>
      <c r="G72" s="135"/>
      <c r="H72" s="140" t="str">
        <f>IFERROR(VLOOKUP(A72,'Rapportage deelnemers'!A:X,23,0),"")</f>
        <v/>
      </c>
      <c r="I72" s="136" t="str">
        <f>IFERROR(VLOOKUP(A72,'Rapportage deelnemers'!A:J,9,0),"")</f>
        <v/>
      </c>
      <c r="J72" s="136" t="str">
        <f>IFERROR(VLOOKUP(A72,'Rapportage deelnemers'!A:K,10,0),"")</f>
        <v/>
      </c>
      <c r="K72" s="135"/>
      <c r="L72" s="225"/>
      <c r="M72" s="135"/>
      <c r="N72" s="136" t="str">
        <f>IFERROR(VLOOKUP($A72,'Rapportage deelnemers'!$A:L,11,0),"")</f>
        <v/>
      </c>
      <c r="O72" s="136" t="str">
        <f>IFERROR(VLOOKUP($A72,'Rapportage deelnemers'!$A:M,12,0),"")</f>
        <v/>
      </c>
      <c r="P72" s="136" t="str">
        <f>IFERROR(VLOOKUP($A72,'Rapportage deelnemers'!$A:N,13,0),"")</f>
        <v/>
      </c>
      <c r="Q72" s="136" t="str">
        <f>IFERROR(VLOOKUP($A72,'Rapportage deelnemers'!$A:O,14,0),"")</f>
        <v/>
      </c>
      <c r="R72" s="136" t="str">
        <f>IFERROR(VLOOKUP($A72,'Rapportage deelnemers'!$A:P,15,0),"")</f>
        <v/>
      </c>
      <c r="S72" s="136" t="str">
        <f>IFERROR(VLOOKUP($A72,'Rapportage deelnemers'!$A:Q,16,0),"")</f>
        <v/>
      </c>
      <c r="T72" s="136" t="str">
        <f>IFERROR(IF(VLOOKUP($A72,'Rapportage deelnemers'!$A:R,17,0)=0,"",VLOOKUP($A72,'Rapportage deelnemers'!$A:R,17,0)),"")</f>
        <v/>
      </c>
      <c r="U72" s="138"/>
      <c r="V72" s="138"/>
      <c r="W72" s="135"/>
      <c r="X72" s="135"/>
      <c r="Y72" s="135"/>
      <c r="Z72" s="135"/>
      <c r="AA72" s="135"/>
      <c r="AB72" s="199" t="str">
        <f t="shared" si="3"/>
        <v/>
      </c>
      <c r="AC72" s="199" t="str">
        <f t="shared" si="4"/>
        <v/>
      </c>
      <c r="AD72" s="199" t="str">
        <f t="shared" si="5"/>
        <v/>
      </c>
      <c r="AE72" s="141"/>
      <c r="AF72" s="135"/>
      <c r="AG72" s="135"/>
      <c r="AH72" s="135"/>
      <c r="AI72" s="135"/>
      <c r="AJ72" s="252"/>
      <c r="AK72" s="252"/>
      <c r="AL72" s="252"/>
    </row>
    <row r="73" spans="1:38" ht="16" thickBot="1">
      <c r="A73" s="135"/>
      <c r="B73" s="136" t="str">
        <f>IFERROR(VLOOKUP(A73,'Rapportage deelnemers'!A:D,4,0),"")</f>
        <v/>
      </c>
      <c r="C73" s="136" t="str">
        <f>IFERROR(VLOOKUP(A73,'Rapportage deelnemers'!A:E,5,0),"")</f>
        <v/>
      </c>
      <c r="D73" s="135"/>
      <c r="E73" s="137"/>
      <c r="F73" s="135"/>
      <c r="G73" s="135"/>
      <c r="H73" s="140" t="str">
        <f>IFERROR(VLOOKUP(A73,'Rapportage deelnemers'!A:X,23,0),"")</f>
        <v/>
      </c>
      <c r="I73" s="136" t="str">
        <f>IFERROR(VLOOKUP(A73,'Rapportage deelnemers'!A:J,9,0),"")</f>
        <v/>
      </c>
      <c r="J73" s="136" t="str">
        <f>IFERROR(VLOOKUP(A73,'Rapportage deelnemers'!A:K,10,0),"")</f>
        <v/>
      </c>
      <c r="K73" s="135"/>
      <c r="L73" s="225"/>
      <c r="M73" s="135"/>
      <c r="N73" s="136" t="str">
        <f>IFERROR(VLOOKUP($A73,'Rapportage deelnemers'!$A:L,11,0),"")</f>
        <v/>
      </c>
      <c r="O73" s="136" t="str">
        <f>IFERROR(VLOOKUP($A73,'Rapportage deelnemers'!$A:M,12,0),"")</f>
        <v/>
      </c>
      <c r="P73" s="136" t="str">
        <f>IFERROR(VLOOKUP($A73,'Rapportage deelnemers'!$A:N,13,0),"")</f>
        <v/>
      </c>
      <c r="Q73" s="136" t="str">
        <f>IFERROR(VLOOKUP($A73,'Rapportage deelnemers'!$A:O,14,0),"")</f>
        <v/>
      </c>
      <c r="R73" s="136" t="str">
        <f>IFERROR(VLOOKUP($A73,'Rapportage deelnemers'!$A:P,15,0),"")</f>
        <v/>
      </c>
      <c r="S73" s="136" t="str">
        <f>IFERROR(VLOOKUP($A73,'Rapportage deelnemers'!$A:Q,16,0),"")</f>
        <v/>
      </c>
      <c r="T73" s="136" t="str">
        <f>IFERROR(IF(VLOOKUP($A73,'Rapportage deelnemers'!$A:R,17,0)=0,"",VLOOKUP($A73,'Rapportage deelnemers'!$A:R,17,0)),"")</f>
        <v/>
      </c>
      <c r="U73" s="138"/>
      <c r="V73" s="138"/>
      <c r="W73" s="135"/>
      <c r="X73" s="135"/>
      <c r="Y73" s="135"/>
      <c r="Z73" s="135"/>
      <c r="AA73" s="135"/>
      <c r="AB73" s="199" t="str">
        <f t="shared" si="3"/>
        <v/>
      </c>
      <c r="AC73" s="199" t="str">
        <f t="shared" si="4"/>
        <v/>
      </c>
      <c r="AD73" s="199" t="str">
        <f t="shared" si="5"/>
        <v/>
      </c>
      <c r="AE73" s="141"/>
      <c r="AF73" s="135"/>
      <c r="AG73" s="135"/>
      <c r="AH73" s="135"/>
      <c r="AI73" s="135"/>
      <c r="AJ73" s="252"/>
      <c r="AK73" s="252"/>
      <c r="AL73" s="252"/>
    </row>
    <row r="74" spans="1:38" ht="16" thickBot="1">
      <c r="A74" s="135"/>
      <c r="B74" s="136" t="str">
        <f>IFERROR(VLOOKUP(A74,'Rapportage deelnemers'!A:D,4,0),"")</f>
        <v/>
      </c>
      <c r="C74" s="136" t="str">
        <f>IFERROR(VLOOKUP(A74,'Rapportage deelnemers'!A:E,5,0),"")</f>
        <v/>
      </c>
      <c r="D74" s="135"/>
      <c r="E74" s="138"/>
      <c r="F74" s="135"/>
      <c r="G74" s="135"/>
      <c r="H74" s="140" t="str">
        <f>IFERROR(VLOOKUP(A74,'Rapportage deelnemers'!A:X,23,0),"")</f>
        <v/>
      </c>
      <c r="I74" s="136" t="str">
        <f>IFERROR(VLOOKUP(A74,'Rapportage deelnemers'!A:J,9,0),"")</f>
        <v/>
      </c>
      <c r="J74" s="136" t="str">
        <f>IFERROR(VLOOKUP(A74,'Rapportage deelnemers'!A:K,10,0),"")</f>
        <v/>
      </c>
      <c r="K74" s="135"/>
      <c r="L74" s="225"/>
      <c r="M74" s="135"/>
      <c r="N74" s="136" t="str">
        <f>IFERROR(VLOOKUP($A74,'Rapportage deelnemers'!$A:L,11,0),"")</f>
        <v/>
      </c>
      <c r="O74" s="136" t="str">
        <f>IFERROR(VLOOKUP($A74,'Rapportage deelnemers'!$A:M,12,0),"")</f>
        <v/>
      </c>
      <c r="P74" s="136" t="str">
        <f>IFERROR(VLOOKUP($A74,'Rapportage deelnemers'!$A:N,13,0),"")</f>
        <v/>
      </c>
      <c r="Q74" s="136" t="str">
        <f>IFERROR(VLOOKUP($A74,'Rapportage deelnemers'!$A:O,14,0),"")</f>
        <v/>
      </c>
      <c r="R74" s="136" t="str">
        <f>IFERROR(VLOOKUP($A74,'Rapportage deelnemers'!$A:P,15,0),"")</f>
        <v/>
      </c>
      <c r="S74" s="136" t="str">
        <f>IFERROR(VLOOKUP($A74,'Rapportage deelnemers'!$A:Q,16,0),"")</f>
        <v/>
      </c>
      <c r="T74" s="136" t="str">
        <f>IFERROR(IF(VLOOKUP($A74,'Rapportage deelnemers'!$A:R,17,0)=0,"",VLOOKUP($A74,'Rapportage deelnemers'!$A:R,17,0)),"")</f>
        <v/>
      </c>
      <c r="U74" s="138"/>
      <c r="V74" s="138"/>
      <c r="W74" s="135"/>
      <c r="X74" s="135"/>
      <c r="Y74" s="135"/>
      <c r="Z74" s="135"/>
      <c r="AA74" s="135"/>
      <c r="AB74" s="199" t="str">
        <f t="shared" si="3"/>
        <v/>
      </c>
      <c r="AC74" s="199" t="str">
        <f t="shared" si="4"/>
        <v/>
      </c>
      <c r="AD74" s="199" t="str">
        <f t="shared" si="5"/>
        <v/>
      </c>
      <c r="AE74" s="135"/>
      <c r="AF74" s="135"/>
      <c r="AG74" s="135"/>
      <c r="AH74" s="135"/>
      <c r="AI74" s="135"/>
      <c r="AJ74" s="252"/>
      <c r="AK74" s="252"/>
      <c r="AL74" s="252"/>
    </row>
    <row r="75" spans="1:38" ht="16" thickBot="1">
      <c r="A75" s="135"/>
      <c r="B75" s="136" t="str">
        <f>IFERROR(VLOOKUP(A75,'Rapportage deelnemers'!A:D,4,0),"")</f>
        <v/>
      </c>
      <c r="C75" s="136" t="str">
        <f>IFERROR(VLOOKUP(A75,'Rapportage deelnemers'!A:E,5,0),"")</f>
        <v/>
      </c>
      <c r="D75" s="135"/>
      <c r="E75" s="138"/>
      <c r="F75" s="135"/>
      <c r="G75" s="139"/>
      <c r="H75" s="140" t="str">
        <f>IFERROR(VLOOKUP(A75,'Rapportage deelnemers'!A:X,23,0),"")</f>
        <v/>
      </c>
      <c r="I75" s="136" t="str">
        <f>IFERROR(VLOOKUP(A75,'Rapportage deelnemers'!A:J,9,0),"")</f>
        <v/>
      </c>
      <c r="J75" s="136" t="str">
        <f>IFERROR(VLOOKUP(A75,'Rapportage deelnemers'!A:K,10,0),"")</f>
        <v/>
      </c>
      <c r="K75" s="135"/>
      <c r="L75" s="223"/>
      <c r="M75" s="135"/>
      <c r="N75" s="136" t="str">
        <f>IFERROR(VLOOKUP($A75,'Rapportage deelnemers'!$A:L,11,0),"")</f>
        <v/>
      </c>
      <c r="O75" s="136" t="str">
        <f>IFERROR(VLOOKUP($A75,'Rapportage deelnemers'!$A:M,12,0),"")</f>
        <v/>
      </c>
      <c r="P75" s="136" t="str">
        <f>IFERROR(VLOOKUP($A75,'Rapportage deelnemers'!$A:N,13,0),"")</f>
        <v/>
      </c>
      <c r="Q75" s="136" t="str">
        <f>IFERROR(VLOOKUP($A75,'Rapportage deelnemers'!$A:O,14,0),"")</f>
        <v/>
      </c>
      <c r="R75" s="136" t="str">
        <f>IFERROR(VLOOKUP($A75,'Rapportage deelnemers'!$A:P,15,0),"")</f>
        <v/>
      </c>
      <c r="S75" s="136" t="str">
        <f>IFERROR(VLOOKUP($A75,'Rapportage deelnemers'!$A:Q,16,0),"")</f>
        <v/>
      </c>
      <c r="T75" s="136" t="str">
        <f>IFERROR(IF(VLOOKUP($A75,'Rapportage deelnemers'!$A:R,17,0)=0,"",VLOOKUP($A75,'Rapportage deelnemers'!$A:R,17,0)),"")</f>
        <v/>
      </c>
      <c r="U75" s="138"/>
      <c r="V75" s="138"/>
      <c r="W75" s="135"/>
      <c r="X75" s="135"/>
      <c r="Y75" s="135"/>
      <c r="Z75" s="135"/>
      <c r="AA75" s="135"/>
      <c r="AB75" s="199" t="str">
        <f t="shared" ref="AB75" si="6">IFERROR(WEEKNUM(IF(E75,E75,"")),"")</f>
        <v/>
      </c>
      <c r="AC75" s="199" t="str">
        <f t="shared" ref="AC75" si="7">IFERROR(MONTH(IF(E75,E75,"")),"")</f>
        <v/>
      </c>
      <c r="AD75" s="199" t="str">
        <f t="shared" ref="AD75" si="8">IFERROR(YEAR(IF(E75,E75,"")),"")</f>
        <v/>
      </c>
      <c r="AE75" s="135"/>
      <c r="AF75" s="135"/>
      <c r="AG75" s="135"/>
      <c r="AH75" s="135"/>
      <c r="AI75" s="135"/>
      <c r="AJ75" s="252"/>
      <c r="AK75" s="252"/>
      <c r="AL75" s="252"/>
    </row>
    <row r="76" spans="1:38" ht="16" thickBot="1">
      <c r="A76" s="135"/>
      <c r="B76" s="136" t="str">
        <f>IFERROR(VLOOKUP(A76,'Rapportage deelnemers'!A:D,4,0),"")</f>
        <v/>
      </c>
      <c r="C76" s="136" t="str">
        <f>IFERROR(VLOOKUP(A76,'Rapportage deelnemers'!A:E,5,0),"")</f>
        <v/>
      </c>
      <c r="D76" s="135"/>
      <c r="E76" s="138"/>
      <c r="F76" s="135"/>
      <c r="G76" s="139"/>
      <c r="H76" s="140" t="str">
        <f>IFERROR(VLOOKUP(A76,'Rapportage deelnemers'!A:X,23,0),"")</f>
        <v/>
      </c>
      <c r="I76" s="136" t="str">
        <f>IFERROR(VLOOKUP(A76,'Rapportage deelnemers'!A:J,9,0),"")</f>
        <v/>
      </c>
      <c r="J76" s="136" t="str">
        <f>IFERROR(VLOOKUP(A76,'Rapportage deelnemers'!A:K,10,0),"")</f>
        <v/>
      </c>
      <c r="K76" s="135"/>
      <c r="L76" s="225"/>
      <c r="M76" s="135"/>
      <c r="N76" s="136" t="str">
        <f>IFERROR(VLOOKUP($A76,'Rapportage deelnemers'!$A:L,11,0),"")</f>
        <v/>
      </c>
      <c r="O76" s="136" t="str">
        <f>IFERROR(VLOOKUP($A76,'Rapportage deelnemers'!$A:M,12,0),"")</f>
        <v/>
      </c>
      <c r="P76" s="136" t="str">
        <f>IFERROR(VLOOKUP($A76,'Rapportage deelnemers'!$A:N,13,0),"")</f>
        <v/>
      </c>
      <c r="Q76" s="136" t="str">
        <f>IFERROR(VLOOKUP($A76,'Rapportage deelnemers'!$A:O,14,0),"")</f>
        <v/>
      </c>
      <c r="R76" s="136" t="str">
        <f>IFERROR(VLOOKUP($A76,'Rapportage deelnemers'!$A:P,15,0),"")</f>
        <v/>
      </c>
      <c r="S76" s="136" t="str">
        <f>IFERROR(VLOOKUP($A76,'Rapportage deelnemers'!$A:Q,16,0),"")</f>
        <v/>
      </c>
      <c r="T76" s="136" t="str">
        <f>IFERROR(IF(VLOOKUP($A76,'Rapportage deelnemers'!$A:R,17,0)=0,"",VLOOKUP($A76,'Rapportage deelnemers'!$A:R,17,0)),"")</f>
        <v/>
      </c>
      <c r="U76" s="138"/>
      <c r="V76" s="138"/>
      <c r="W76" s="135"/>
      <c r="X76" s="135"/>
      <c r="Y76" s="135"/>
      <c r="Z76" s="135"/>
      <c r="AA76" s="135"/>
      <c r="AB76" s="199" t="str">
        <f t="shared" si="3"/>
        <v/>
      </c>
      <c r="AC76" s="199" t="str">
        <f t="shared" si="4"/>
        <v/>
      </c>
      <c r="AD76" s="199" t="str">
        <f t="shared" si="5"/>
        <v/>
      </c>
      <c r="AE76" s="135"/>
      <c r="AF76" s="135"/>
      <c r="AG76" s="135"/>
      <c r="AH76" s="135"/>
      <c r="AI76" s="135"/>
      <c r="AJ76" s="252"/>
      <c r="AK76" s="252"/>
      <c r="AL76" s="252"/>
    </row>
    <row r="77" spans="1:38" ht="16" thickBot="1">
      <c r="A77" s="135"/>
      <c r="B77" s="136" t="str">
        <f>IFERROR(VLOOKUP(A77,'Rapportage deelnemers'!A:D,4,0),"")</f>
        <v/>
      </c>
      <c r="C77" s="136" t="str">
        <f>IFERROR(VLOOKUP(A77,'Rapportage deelnemers'!A:E,5,0),"")</f>
        <v/>
      </c>
      <c r="D77" s="135"/>
      <c r="E77" s="138"/>
      <c r="F77" s="135"/>
      <c r="G77" s="139"/>
      <c r="H77" s="140" t="str">
        <f>IFERROR(VLOOKUP(A77,'Rapportage deelnemers'!A:X,23,0),"")</f>
        <v/>
      </c>
      <c r="I77" s="136" t="str">
        <f>IFERROR(VLOOKUP(A77,'Rapportage deelnemers'!A:J,9,0),"")</f>
        <v/>
      </c>
      <c r="J77" s="136" t="str">
        <f>IFERROR(VLOOKUP(A77,'Rapportage deelnemers'!A:K,10,0),"")</f>
        <v/>
      </c>
      <c r="K77" s="135"/>
      <c r="L77" s="225"/>
      <c r="M77" s="135"/>
      <c r="N77" s="136" t="str">
        <f>IFERROR(VLOOKUP($A77,'Rapportage deelnemers'!$A:L,11,0),"")</f>
        <v/>
      </c>
      <c r="O77" s="136" t="str">
        <f>IFERROR(VLOOKUP($A77,'Rapportage deelnemers'!$A:M,12,0),"")</f>
        <v/>
      </c>
      <c r="P77" s="136" t="str">
        <f>IFERROR(VLOOKUP($A77,'Rapportage deelnemers'!$A:N,13,0),"")</f>
        <v/>
      </c>
      <c r="Q77" s="136" t="str">
        <f>IFERROR(VLOOKUP($A77,'Rapportage deelnemers'!$A:O,14,0),"")</f>
        <v/>
      </c>
      <c r="R77" s="136" t="str">
        <f>IFERROR(VLOOKUP($A77,'Rapportage deelnemers'!$A:P,15,0),"")</f>
        <v/>
      </c>
      <c r="S77" s="136" t="str">
        <f>IFERROR(VLOOKUP($A77,'Rapportage deelnemers'!$A:Q,16,0),"")</f>
        <v/>
      </c>
      <c r="T77" s="136" t="str">
        <f>IFERROR(IF(VLOOKUP($A77,'Rapportage deelnemers'!$A:R,17,0)=0,"",VLOOKUP($A77,'Rapportage deelnemers'!$A:R,17,0)),"")</f>
        <v/>
      </c>
      <c r="U77" s="138"/>
      <c r="V77" s="138"/>
      <c r="W77" s="135"/>
      <c r="X77" s="135"/>
      <c r="Y77" s="135"/>
      <c r="Z77" s="135"/>
      <c r="AA77" s="135"/>
      <c r="AB77" s="199" t="str">
        <f t="shared" si="3"/>
        <v/>
      </c>
      <c r="AC77" s="199" t="str">
        <f t="shared" si="4"/>
        <v/>
      </c>
      <c r="AD77" s="199" t="str">
        <f t="shared" si="5"/>
        <v/>
      </c>
      <c r="AE77" s="135"/>
      <c r="AF77" s="135"/>
      <c r="AG77" s="135"/>
      <c r="AH77" s="135"/>
      <c r="AI77" s="135"/>
      <c r="AJ77" s="252"/>
      <c r="AK77" s="252"/>
      <c r="AL77" s="252"/>
    </row>
    <row r="78" spans="1:38" ht="16" thickBot="1">
      <c r="A78" s="135"/>
      <c r="B78" s="136" t="str">
        <f>IFERROR(VLOOKUP(A78,'Rapportage deelnemers'!A:D,4,0),"")</f>
        <v/>
      </c>
      <c r="C78" s="136" t="str">
        <f>IFERROR(VLOOKUP(A78,'Rapportage deelnemers'!A:E,5,0),"")</f>
        <v/>
      </c>
      <c r="D78" s="135"/>
      <c r="E78" s="138"/>
      <c r="F78" s="135"/>
      <c r="G78" s="139"/>
      <c r="H78" s="140" t="str">
        <f>IFERROR(VLOOKUP(A78,'Rapportage deelnemers'!A:X,23,0),"")</f>
        <v/>
      </c>
      <c r="I78" s="136" t="str">
        <f>IFERROR(VLOOKUP(A78,'Rapportage deelnemers'!A:J,9,0),"")</f>
        <v/>
      </c>
      <c r="J78" s="136" t="str">
        <f>IFERROR(VLOOKUP(A78,'Rapportage deelnemers'!A:K,10,0),"")</f>
        <v/>
      </c>
      <c r="K78" s="135"/>
      <c r="L78" s="225"/>
      <c r="M78" s="135"/>
      <c r="N78" s="136" t="str">
        <f>IFERROR(VLOOKUP($A78,'Rapportage deelnemers'!$A:L,11,0),"")</f>
        <v/>
      </c>
      <c r="O78" s="136" t="str">
        <f>IFERROR(VLOOKUP($A78,'Rapportage deelnemers'!$A:M,12,0),"")</f>
        <v/>
      </c>
      <c r="P78" s="136" t="str">
        <f>IFERROR(VLOOKUP($A78,'Rapportage deelnemers'!$A:N,13,0),"")</f>
        <v/>
      </c>
      <c r="Q78" s="136" t="str">
        <f>IFERROR(VLOOKUP($A78,'Rapportage deelnemers'!$A:O,14,0),"")</f>
        <v/>
      </c>
      <c r="R78" s="136" t="str">
        <f>IFERROR(VLOOKUP($A78,'Rapportage deelnemers'!$A:P,15,0),"")</f>
        <v/>
      </c>
      <c r="S78" s="136" t="str">
        <f>IFERROR(VLOOKUP($A78,'Rapportage deelnemers'!$A:Q,16,0),"")</f>
        <v/>
      </c>
      <c r="T78" s="136" t="str">
        <f>IFERROR(IF(VLOOKUP($A78,'Rapportage deelnemers'!$A:R,17,0)=0,"",VLOOKUP($A78,'Rapportage deelnemers'!$A:R,17,0)),"")</f>
        <v/>
      </c>
      <c r="U78" s="138"/>
      <c r="V78" s="138"/>
      <c r="W78" s="135"/>
      <c r="X78" s="135"/>
      <c r="Y78" s="135"/>
      <c r="Z78" s="135"/>
      <c r="AA78" s="135"/>
      <c r="AB78" s="199" t="str">
        <f t="shared" si="3"/>
        <v/>
      </c>
      <c r="AC78" s="199" t="str">
        <f t="shared" si="4"/>
        <v/>
      </c>
      <c r="AD78" s="199" t="str">
        <f t="shared" si="5"/>
        <v/>
      </c>
      <c r="AE78" s="135"/>
      <c r="AF78" s="135"/>
      <c r="AG78" s="135"/>
      <c r="AH78" s="135"/>
      <c r="AI78" s="135"/>
      <c r="AJ78" s="252"/>
      <c r="AK78" s="252"/>
      <c r="AL78" s="252"/>
    </row>
    <row r="79" spans="1:38" ht="16" thickBot="1">
      <c r="A79" s="135"/>
      <c r="B79" s="136" t="str">
        <f>IFERROR(VLOOKUP(A79,'Rapportage deelnemers'!A:D,4,0),"")</f>
        <v/>
      </c>
      <c r="C79" s="136" t="str">
        <f>IFERROR(VLOOKUP(A79,'Rapportage deelnemers'!A:E,5,0),"")</f>
        <v/>
      </c>
      <c r="D79" s="135"/>
      <c r="E79" s="138"/>
      <c r="F79" s="135"/>
      <c r="G79" s="139"/>
      <c r="H79" s="140" t="str">
        <f>IFERROR(VLOOKUP(A79,'Rapportage deelnemers'!A:X,23,0),"")</f>
        <v/>
      </c>
      <c r="I79" s="136" t="str">
        <f>IFERROR(VLOOKUP(A79,'Rapportage deelnemers'!A:J,9,0),"")</f>
        <v/>
      </c>
      <c r="J79" s="136" t="str">
        <f>IFERROR(VLOOKUP(A79,'Rapportage deelnemers'!A:K,10,0),"")</f>
        <v/>
      </c>
      <c r="K79" s="135"/>
      <c r="L79" s="225"/>
      <c r="M79" s="135"/>
      <c r="N79" s="136" t="str">
        <f>IFERROR(VLOOKUP($A79,'Rapportage deelnemers'!$A:L,11,0),"")</f>
        <v/>
      </c>
      <c r="O79" s="136" t="str">
        <f>IFERROR(VLOOKUP($A79,'Rapportage deelnemers'!$A:M,12,0),"")</f>
        <v/>
      </c>
      <c r="P79" s="136" t="str">
        <f>IFERROR(VLOOKUP($A79,'Rapportage deelnemers'!$A:N,13,0),"")</f>
        <v/>
      </c>
      <c r="Q79" s="136" t="str">
        <f>IFERROR(VLOOKUP($A79,'Rapportage deelnemers'!$A:O,14,0),"")</f>
        <v/>
      </c>
      <c r="R79" s="136" t="str">
        <f>IFERROR(VLOOKUP($A79,'Rapportage deelnemers'!$A:P,15,0),"")</f>
        <v/>
      </c>
      <c r="S79" s="136" t="str">
        <f>IFERROR(VLOOKUP($A79,'Rapportage deelnemers'!$A:Q,16,0),"")</f>
        <v/>
      </c>
      <c r="T79" s="136" t="str">
        <f>IFERROR(IF(VLOOKUP($A79,'Rapportage deelnemers'!$A:R,17,0)=0,"",VLOOKUP($A79,'Rapportage deelnemers'!$A:R,17,0)),"")</f>
        <v/>
      </c>
      <c r="U79" s="138"/>
      <c r="V79" s="138"/>
      <c r="W79" s="135"/>
      <c r="X79" s="135"/>
      <c r="Y79" s="135"/>
      <c r="Z79" s="135"/>
      <c r="AA79" s="135"/>
      <c r="AB79" s="199" t="str">
        <f t="shared" si="3"/>
        <v/>
      </c>
      <c r="AC79" s="199" t="str">
        <f t="shared" si="4"/>
        <v/>
      </c>
      <c r="AD79" s="199" t="str">
        <f t="shared" si="5"/>
        <v/>
      </c>
      <c r="AE79" s="135"/>
      <c r="AF79" s="135"/>
      <c r="AG79" s="135"/>
      <c r="AH79" s="135"/>
      <c r="AI79" s="135"/>
      <c r="AJ79" s="252"/>
      <c r="AK79" s="252"/>
      <c r="AL79" s="252"/>
    </row>
    <row r="80" spans="1:38" ht="16" thickBot="1">
      <c r="A80" s="135"/>
      <c r="B80" s="136" t="str">
        <f>IFERROR(VLOOKUP(A80,'Rapportage deelnemers'!A:D,4,0),"")</f>
        <v/>
      </c>
      <c r="C80" s="136" t="str">
        <f>IFERROR(VLOOKUP(A80,'Rapportage deelnemers'!A:E,5,0),"")</f>
        <v/>
      </c>
      <c r="D80" s="135"/>
      <c r="E80" s="138"/>
      <c r="F80" s="135"/>
      <c r="G80" s="139"/>
      <c r="H80" s="140" t="str">
        <f>IFERROR(VLOOKUP(A80,'Rapportage deelnemers'!A:X,23,0),"")</f>
        <v/>
      </c>
      <c r="I80" s="136" t="str">
        <f>IFERROR(VLOOKUP(A80,'Rapportage deelnemers'!A:J,9,0),"")</f>
        <v/>
      </c>
      <c r="J80" s="136" t="str">
        <f>IFERROR(VLOOKUP(A80,'Rapportage deelnemers'!A:K,10,0),"")</f>
        <v/>
      </c>
      <c r="K80" s="135"/>
      <c r="L80" s="225"/>
      <c r="M80" s="135"/>
      <c r="N80" s="136" t="str">
        <f>IFERROR(VLOOKUP($A80,'Rapportage deelnemers'!$A:L,11,0),"")</f>
        <v/>
      </c>
      <c r="O80" s="136" t="str">
        <f>IFERROR(VLOOKUP($A80,'Rapportage deelnemers'!$A:M,12,0),"")</f>
        <v/>
      </c>
      <c r="P80" s="136" t="str">
        <f>IFERROR(VLOOKUP($A80,'Rapportage deelnemers'!$A:N,13,0),"")</f>
        <v/>
      </c>
      <c r="Q80" s="136" t="str">
        <f>IFERROR(VLOOKUP($A80,'Rapportage deelnemers'!$A:O,14,0),"")</f>
        <v/>
      </c>
      <c r="R80" s="136" t="str">
        <f>IFERROR(VLOOKUP($A80,'Rapportage deelnemers'!$A:P,15,0),"")</f>
        <v/>
      </c>
      <c r="S80" s="136" t="str">
        <f>IFERROR(VLOOKUP($A80,'Rapportage deelnemers'!$A:Q,16,0),"")</f>
        <v/>
      </c>
      <c r="T80" s="136" t="str">
        <f>IFERROR(IF(VLOOKUP($A80,'Rapportage deelnemers'!$A:R,17,0)=0,"",VLOOKUP($A80,'Rapportage deelnemers'!$A:R,17,0)),"")</f>
        <v/>
      </c>
      <c r="U80" s="138"/>
      <c r="V80" s="138"/>
      <c r="W80" s="135"/>
      <c r="X80" s="135"/>
      <c r="Y80" s="135"/>
      <c r="Z80" s="135"/>
      <c r="AA80" s="135"/>
      <c r="AB80" s="199" t="str">
        <f t="shared" si="3"/>
        <v/>
      </c>
      <c r="AC80" s="199" t="str">
        <f t="shared" si="4"/>
        <v/>
      </c>
      <c r="AD80" s="199" t="str">
        <f t="shared" si="5"/>
        <v/>
      </c>
      <c r="AE80" s="135"/>
      <c r="AF80" s="135"/>
      <c r="AG80" s="135"/>
      <c r="AH80" s="135"/>
      <c r="AI80" s="135"/>
      <c r="AJ80" s="252"/>
      <c r="AK80" s="252"/>
      <c r="AL80" s="252"/>
    </row>
    <row r="81" spans="1:38" ht="16" thickBot="1">
      <c r="A81" s="135"/>
      <c r="B81" s="136" t="str">
        <f>IFERROR(VLOOKUP(A81,'Rapportage deelnemers'!A:D,4,0),"")</f>
        <v/>
      </c>
      <c r="C81" s="136" t="str">
        <f>IFERROR(VLOOKUP(A81,'Rapportage deelnemers'!A:E,5,0),"")</f>
        <v/>
      </c>
      <c r="D81" s="135"/>
      <c r="E81" s="138"/>
      <c r="F81" s="135"/>
      <c r="G81" s="139"/>
      <c r="H81" s="140" t="str">
        <f>IFERROR(VLOOKUP(A81,'Rapportage deelnemers'!A:X,23,0),"")</f>
        <v/>
      </c>
      <c r="I81" s="136" t="str">
        <f>IFERROR(VLOOKUP(A81,'Rapportage deelnemers'!A:J,9,0),"")</f>
        <v/>
      </c>
      <c r="J81" s="136" t="str">
        <f>IFERROR(VLOOKUP(A81,'Rapportage deelnemers'!A:K,10,0),"")</f>
        <v/>
      </c>
      <c r="K81" s="135"/>
      <c r="L81" s="225"/>
      <c r="M81" s="135"/>
      <c r="N81" s="136" t="str">
        <f>IFERROR(VLOOKUP($A81,'Rapportage deelnemers'!$A:L,11,0),"")</f>
        <v/>
      </c>
      <c r="O81" s="136" t="str">
        <f>IFERROR(VLOOKUP($A81,'Rapportage deelnemers'!$A:M,12,0),"")</f>
        <v/>
      </c>
      <c r="P81" s="136" t="str">
        <f>IFERROR(VLOOKUP($A81,'Rapportage deelnemers'!$A:N,13,0),"")</f>
        <v/>
      </c>
      <c r="Q81" s="136" t="str">
        <f>IFERROR(VLOOKUP($A81,'Rapportage deelnemers'!$A:O,14,0),"")</f>
        <v/>
      </c>
      <c r="R81" s="136" t="str">
        <f>IFERROR(VLOOKUP($A81,'Rapportage deelnemers'!$A:P,15,0),"")</f>
        <v/>
      </c>
      <c r="S81" s="136" t="str">
        <f>IFERROR(VLOOKUP($A81,'Rapportage deelnemers'!$A:Q,16,0),"")</f>
        <v/>
      </c>
      <c r="T81" s="136" t="str">
        <f>IFERROR(IF(VLOOKUP($A81,'Rapportage deelnemers'!$A:R,17,0)=0,"",VLOOKUP($A81,'Rapportage deelnemers'!$A:R,17,0)),"")</f>
        <v/>
      </c>
      <c r="U81" s="138"/>
      <c r="V81" s="138"/>
      <c r="W81" s="135"/>
      <c r="X81" s="135"/>
      <c r="Y81" s="135"/>
      <c r="Z81" s="135"/>
      <c r="AA81" s="135"/>
      <c r="AB81" s="199" t="str">
        <f t="shared" si="3"/>
        <v/>
      </c>
      <c r="AC81" s="199" t="str">
        <f t="shared" si="4"/>
        <v/>
      </c>
      <c r="AD81" s="199" t="str">
        <f t="shared" si="5"/>
        <v/>
      </c>
      <c r="AE81" s="135"/>
      <c r="AF81" s="135"/>
      <c r="AG81" s="135"/>
      <c r="AH81" s="135"/>
      <c r="AI81" s="135"/>
      <c r="AJ81" s="252"/>
      <c r="AK81" s="252"/>
      <c r="AL81" s="252"/>
    </row>
    <row r="82" spans="1:38" ht="16" thickBot="1">
      <c r="A82" s="135"/>
      <c r="B82" s="136" t="str">
        <f>IFERROR(VLOOKUP(A82,'Rapportage deelnemers'!A:D,4,0),"")</f>
        <v/>
      </c>
      <c r="C82" s="136" t="str">
        <f>IFERROR(VLOOKUP(A82,'Rapportage deelnemers'!A:E,5,0),"")</f>
        <v/>
      </c>
      <c r="D82" s="135"/>
      <c r="E82" s="138"/>
      <c r="F82" s="135"/>
      <c r="G82" s="139"/>
      <c r="H82" s="140" t="str">
        <f>IFERROR(VLOOKUP(A82,'Rapportage deelnemers'!A:X,23,0),"")</f>
        <v/>
      </c>
      <c r="I82" s="136" t="str">
        <f>IFERROR(VLOOKUP(A82,'Rapportage deelnemers'!A:J,9,0),"")</f>
        <v/>
      </c>
      <c r="J82" s="136" t="str">
        <f>IFERROR(VLOOKUP(A82,'Rapportage deelnemers'!A:K,10,0),"")</f>
        <v/>
      </c>
      <c r="K82" s="135"/>
      <c r="L82" s="225"/>
      <c r="M82" s="135"/>
      <c r="N82" s="136" t="str">
        <f>IFERROR(VLOOKUP($A82,'Rapportage deelnemers'!$A:L,11,0),"")</f>
        <v/>
      </c>
      <c r="O82" s="136" t="str">
        <f>IFERROR(VLOOKUP($A82,'Rapportage deelnemers'!$A:M,12,0),"")</f>
        <v/>
      </c>
      <c r="P82" s="136" t="str">
        <f>IFERROR(VLOOKUP($A82,'Rapportage deelnemers'!$A:N,13,0),"")</f>
        <v/>
      </c>
      <c r="Q82" s="136" t="str">
        <f>IFERROR(VLOOKUP($A82,'Rapportage deelnemers'!$A:O,14,0),"")</f>
        <v/>
      </c>
      <c r="R82" s="136" t="str">
        <f>IFERROR(VLOOKUP($A82,'Rapportage deelnemers'!$A:P,15,0),"")</f>
        <v/>
      </c>
      <c r="S82" s="136" t="str">
        <f>IFERROR(VLOOKUP($A82,'Rapportage deelnemers'!$A:Q,16,0),"")</f>
        <v/>
      </c>
      <c r="T82" s="136" t="str">
        <f>IFERROR(IF(VLOOKUP($A82,'Rapportage deelnemers'!$A:R,17,0)=0,"",VLOOKUP($A82,'Rapportage deelnemers'!$A:R,17,0)),"")</f>
        <v/>
      </c>
      <c r="U82" s="138"/>
      <c r="V82" s="138"/>
      <c r="W82" s="135"/>
      <c r="X82" s="135"/>
      <c r="Y82" s="135"/>
      <c r="Z82" s="135"/>
      <c r="AA82" s="135"/>
      <c r="AB82" s="199" t="str">
        <f t="shared" si="3"/>
        <v/>
      </c>
      <c r="AC82" s="199" t="str">
        <f t="shared" si="4"/>
        <v/>
      </c>
      <c r="AD82" s="199" t="str">
        <f t="shared" si="5"/>
        <v/>
      </c>
      <c r="AE82" s="135"/>
      <c r="AF82" s="135"/>
      <c r="AG82" s="135"/>
      <c r="AH82" s="135"/>
      <c r="AI82" s="135"/>
      <c r="AJ82" s="252"/>
      <c r="AK82" s="252"/>
      <c r="AL82" s="252"/>
    </row>
    <row r="83" spans="1:38" ht="16" thickBot="1">
      <c r="A83" s="135"/>
      <c r="B83" s="136" t="str">
        <f>IFERROR(VLOOKUP(A83,'Rapportage deelnemers'!A:D,4,0),"")</f>
        <v/>
      </c>
      <c r="C83" s="136" t="str">
        <f>IFERROR(VLOOKUP(A83,'Rapportage deelnemers'!A:E,5,0),"")</f>
        <v/>
      </c>
      <c r="D83" s="135"/>
      <c r="E83" s="138"/>
      <c r="F83" s="135"/>
      <c r="G83" s="139"/>
      <c r="H83" s="140" t="str">
        <f>IFERROR(VLOOKUP(A83,'Rapportage deelnemers'!A:X,23,0),"")</f>
        <v/>
      </c>
      <c r="I83" s="136" t="str">
        <f>IFERROR(VLOOKUP(A83,'Rapportage deelnemers'!A:J,9,0),"")</f>
        <v/>
      </c>
      <c r="J83" s="136" t="str">
        <f>IFERROR(VLOOKUP(A83,'Rapportage deelnemers'!A:K,10,0),"")</f>
        <v/>
      </c>
      <c r="K83" s="135"/>
      <c r="L83" s="225"/>
      <c r="M83" s="135"/>
      <c r="N83" s="136" t="str">
        <f>IFERROR(VLOOKUP($A83,'Rapportage deelnemers'!$A:L,11,0),"")</f>
        <v/>
      </c>
      <c r="O83" s="136" t="str">
        <f>IFERROR(VLOOKUP($A83,'Rapportage deelnemers'!$A:M,12,0),"")</f>
        <v/>
      </c>
      <c r="P83" s="136" t="str">
        <f>IFERROR(VLOOKUP($A83,'Rapportage deelnemers'!$A:N,13,0),"")</f>
        <v/>
      </c>
      <c r="Q83" s="136" t="str">
        <f>IFERROR(VLOOKUP($A83,'Rapportage deelnemers'!$A:O,14,0),"")</f>
        <v/>
      </c>
      <c r="R83" s="136" t="str">
        <f>IFERROR(VLOOKUP($A83,'Rapportage deelnemers'!$A:P,15,0),"")</f>
        <v/>
      </c>
      <c r="S83" s="136" t="str">
        <f>IFERROR(VLOOKUP($A83,'Rapportage deelnemers'!$A:Q,16,0),"")</f>
        <v/>
      </c>
      <c r="T83" s="136" t="str">
        <f>IFERROR(IF(VLOOKUP($A83,'Rapportage deelnemers'!$A:R,17,0)=0,"",VLOOKUP($A83,'Rapportage deelnemers'!$A:R,17,0)),"")</f>
        <v/>
      </c>
      <c r="U83" s="138"/>
      <c r="V83" s="138"/>
      <c r="W83" s="135"/>
      <c r="X83" s="135"/>
      <c r="Y83" s="135"/>
      <c r="Z83" s="135"/>
      <c r="AA83" s="139"/>
      <c r="AB83" s="199" t="str">
        <f t="shared" si="3"/>
        <v/>
      </c>
      <c r="AC83" s="199" t="str">
        <f t="shared" si="4"/>
        <v/>
      </c>
      <c r="AD83" s="199" t="str">
        <f t="shared" si="5"/>
        <v/>
      </c>
      <c r="AE83" s="135"/>
      <c r="AF83" s="135"/>
      <c r="AG83" s="135"/>
      <c r="AH83" s="135"/>
      <c r="AI83" s="135"/>
      <c r="AJ83" s="252"/>
      <c r="AK83" s="252"/>
      <c r="AL83" s="252"/>
    </row>
    <row r="84" spans="1:38" ht="16" thickBot="1">
      <c r="A84" s="135"/>
      <c r="B84" s="136" t="str">
        <f>IFERROR(VLOOKUP(A84,'Rapportage deelnemers'!A:D,4,0),"")</f>
        <v/>
      </c>
      <c r="C84" s="136" t="str">
        <f>IFERROR(VLOOKUP(A84,'Rapportage deelnemers'!A:E,5,0),"")</f>
        <v/>
      </c>
      <c r="D84" s="135"/>
      <c r="E84" s="138"/>
      <c r="F84" s="135"/>
      <c r="G84" s="139"/>
      <c r="H84" s="140" t="str">
        <f>IFERROR(VLOOKUP(A84,'Rapportage deelnemers'!A:X,23,0),"")</f>
        <v/>
      </c>
      <c r="I84" s="136" t="str">
        <f>IFERROR(VLOOKUP(A84,'Rapportage deelnemers'!A:J,9,0),"")</f>
        <v/>
      </c>
      <c r="J84" s="136" t="str">
        <f>IFERROR(VLOOKUP(A84,'Rapportage deelnemers'!A:K,10,0),"")</f>
        <v/>
      </c>
      <c r="K84" s="135"/>
      <c r="L84" s="225"/>
      <c r="M84" s="135"/>
      <c r="N84" s="136" t="str">
        <f>IFERROR(VLOOKUP($A84,'Rapportage deelnemers'!$A:L,11,0),"")</f>
        <v/>
      </c>
      <c r="O84" s="136" t="str">
        <f>IFERROR(VLOOKUP($A84,'Rapportage deelnemers'!$A:M,12,0),"")</f>
        <v/>
      </c>
      <c r="P84" s="136" t="str">
        <f>IFERROR(VLOOKUP($A84,'Rapportage deelnemers'!$A:N,13,0),"")</f>
        <v/>
      </c>
      <c r="Q84" s="136" t="str">
        <f>IFERROR(VLOOKUP($A84,'Rapportage deelnemers'!$A:O,14,0),"")</f>
        <v/>
      </c>
      <c r="R84" s="136" t="str">
        <f>IFERROR(VLOOKUP($A84,'Rapportage deelnemers'!$A:P,15,0),"")</f>
        <v/>
      </c>
      <c r="S84" s="136" t="str">
        <f>IFERROR(VLOOKUP($A84,'Rapportage deelnemers'!$A:Q,16,0),"")</f>
        <v/>
      </c>
      <c r="T84" s="136" t="str">
        <f>IFERROR(IF(VLOOKUP($A84,'Rapportage deelnemers'!$A:R,17,0)=0,"",VLOOKUP($A84,'Rapportage deelnemers'!$A:R,17,0)),"")</f>
        <v/>
      </c>
      <c r="U84" s="138"/>
      <c r="V84" s="138"/>
      <c r="W84" s="135"/>
      <c r="X84" s="135"/>
      <c r="Y84" s="135"/>
      <c r="Z84" s="135"/>
      <c r="AA84" s="135"/>
      <c r="AB84" s="199" t="str">
        <f t="shared" si="3"/>
        <v/>
      </c>
      <c r="AC84" s="199" t="str">
        <f t="shared" si="4"/>
        <v/>
      </c>
      <c r="AD84" s="199" t="str">
        <f t="shared" si="5"/>
        <v/>
      </c>
      <c r="AE84" s="135"/>
      <c r="AF84" s="135"/>
      <c r="AG84" s="135"/>
      <c r="AH84" s="135"/>
      <c r="AI84" s="135"/>
      <c r="AJ84" s="252"/>
      <c r="AK84" s="252"/>
      <c r="AL84" s="252"/>
    </row>
    <row r="85" spans="1:38" ht="16" thickBot="1">
      <c r="A85" s="135"/>
      <c r="B85" s="136" t="str">
        <f>IFERROR(VLOOKUP(A85,'Rapportage deelnemers'!A:D,4,0),"")</f>
        <v/>
      </c>
      <c r="C85" s="136" t="str">
        <f>IFERROR(VLOOKUP(A85,'Rapportage deelnemers'!A:E,5,0),"")</f>
        <v/>
      </c>
      <c r="D85" s="135"/>
      <c r="E85" s="138"/>
      <c r="F85" s="135"/>
      <c r="G85" s="139"/>
      <c r="H85" s="140" t="str">
        <f>IFERROR(VLOOKUP(A85,'Rapportage deelnemers'!A:X,23,0),"")</f>
        <v/>
      </c>
      <c r="I85" s="136" t="str">
        <f>IFERROR(VLOOKUP(A85,'Rapportage deelnemers'!A:J,9,0),"")</f>
        <v/>
      </c>
      <c r="J85" s="136" t="str">
        <f>IFERROR(VLOOKUP(A85,'Rapportage deelnemers'!A:K,10,0),"")</f>
        <v/>
      </c>
      <c r="K85" s="135"/>
      <c r="L85" s="225"/>
      <c r="M85" s="225"/>
      <c r="N85" s="136" t="str">
        <f>IFERROR(VLOOKUP($A85,'Rapportage deelnemers'!$A:L,11,0),"")</f>
        <v/>
      </c>
      <c r="O85" s="136" t="str">
        <f>IFERROR(VLOOKUP($A85,'Rapportage deelnemers'!$A:M,12,0),"")</f>
        <v/>
      </c>
      <c r="P85" s="136" t="str">
        <f>IFERROR(VLOOKUP($A85,'Rapportage deelnemers'!$A:N,13,0),"")</f>
        <v/>
      </c>
      <c r="Q85" s="136" t="str">
        <f>IFERROR(VLOOKUP($A85,'Rapportage deelnemers'!$A:O,14,0),"")</f>
        <v/>
      </c>
      <c r="R85" s="136" t="str">
        <f>IFERROR(VLOOKUP($A85,'Rapportage deelnemers'!$A:P,15,0),"")</f>
        <v/>
      </c>
      <c r="S85" s="136" t="str">
        <f>IFERROR(VLOOKUP($A85,'Rapportage deelnemers'!$A:Q,16,0),"")</f>
        <v/>
      </c>
      <c r="T85" s="136" t="str">
        <f>IFERROR(IF(VLOOKUP($A85,'Rapportage deelnemers'!$A:R,17,0)=0,"",VLOOKUP($A85,'Rapportage deelnemers'!$A:R,17,0)),"")</f>
        <v/>
      </c>
      <c r="U85" s="138"/>
      <c r="V85" s="138"/>
      <c r="W85" s="135"/>
      <c r="X85" s="135"/>
      <c r="Y85" s="135"/>
      <c r="Z85" s="135"/>
      <c r="AA85" s="135"/>
      <c r="AB85" s="199" t="str">
        <f t="shared" si="3"/>
        <v/>
      </c>
      <c r="AC85" s="199" t="str">
        <f t="shared" si="4"/>
        <v/>
      </c>
      <c r="AD85" s="199" t="str">
        <f t="shared" si="5"/>
        <v/>
      </c>
      <c r="AE85" s="135"/>
      <c r="AF85" s="135"/>
      <c r="AG85" s="135"/>
      <c r="AH85" s="135"/>
      <c r="AI85" s="135"/>
      <c r="AJ85" s="252"/>
      <c r="AK85" s="252"/>
      <c r="AL85" s="252"/>
    </row>
    <row r="86" spans="1:38" ht="16" thickBot="1">
      <c r="A86" s="135"/>
      <c r="B86" s="136" t="str">
        <f>IFERROR(VLOOKUP(A86,'Rapportage deelnemers'!A:D,4,0),"")</f>
        <v/>
      </c>
      <c r="C86" s="136" t="str">
        <f>IFERROR(VLOOKUP(A86,'Rapportage deelnemers'!A:E,5,0),"")</f>
        <v/>
      </c>
      <c r="D86" s="135"/>
      <c r="E86" s="138"/>
      <c r="F86" s="135"/>
      <c r="G86" s="139"/>
      <c r="H86" s="140" t="str">
        <f>IFERROR(VLOOKUP(A86,'Rapportage deelnemers'!A:X,23,0),"")</f>
        <v/>
      </c>
      <c r="I86" s="136" t="str">
        <f>IFERROR(VLOOKUP(A86,'Rapportage deelnemers'!A:J,9,0),"")</f>
        <v/>
      </c>
      <c r="J86" s="136" t="str">
        <f>IFERROR(VLOOKUP(A86,'Rapportage deelnemers'!A:K,10,0),"")</f>
        <v/>
      </c>
      <c r="K86" s="135"/>
      <c r="L86" s="225"/>
      <c r="M86" s="225"/>
      <c r="N86" s="136" t="str">
        <f>IFERROR(VLOOKUP($A86,'Rapportage deelnemers'!$A:L,11,0),"")</f>
        <v/>
      </c>
      <c r="O86" s="136" t="str">
        <f>IFERROR(VLOOKUP($A86,'Rapportage deelnemers'!$A:M,12,0),"")</f>
        <v/>
      </c>
      <c r="P86" s="136" t="str">
        <f>IFERROR(VLOOKUP($A86,'Rapportage deelnemers'!$A:N,13,0),"")</f>
        <v/>
      </c>
      <c r="Q86" s="136" t="str">
        <f>IFERROR(VLOOKUP($A86,'Rapportage deelnemers'!$A:O,14,0),"")</f>
        <v/>
      </c>
      <c r="R86" s="136" t="str">
        <f>IFERROR(VLOOKUP($A86,'Rapportage deelnemers'!$A:P,15,0),"")</f>
        <v/>
      </c>
      <c r="S86" s="136" t="str">
        <f>IFERROR(VLOOKUP($A86,'Rapportage deelnemers'!$A:Q,16,0),"")</f>
        <v/>
      </c>
      <c r="T86" s="136" t="str">
        <f>IFERROR(IF(VLOOKUP($A86,'Rapportage deelnemers'!$A:R,17,0)=0,"",VLOOKUP($A86,'Rapportage deelnemers'!$A:R,17,0)),"")</f>
        <v/>
      </c>
      <c r="U86" s="138"/>
      <c r="V86" s="138"/>
      <c r="W86" s="135"/>
      <c r="X86" s="135"/>
      <c r="Y86" s="135"/>
      <c r="Z86" s="135"/>
      <c r="AA86" s="135"/>
      <c r="AB86" s="199" t="str">
        <f t="shared" si="3"/>
        <v/>
      </c>
      <c r="AC86" s="199" t="str">
        <f t="shared" si="4"/>
        <v/>
      </c>
      <c r="AD86" s="199" t="str">
        <f t="shared" si="5"/>
        <v/>
      </c>
      <c r="AE86" s="135"/>
      <c r="AF86" s="135"/>
      <c r="AG86" s="135"/>
      <c r="AH86" s="135"/>
      <c r="AI86" s="135"/>
      <c r="AJ86" s="252"/>
      <c r="AK86" s="252"/>
      <c r="AL86" s="252"/>
    </row>
    <row r="87" spans="1:38" ht="16" thickBot="1">
      <c r="A87" s="135"/>
      <c r="B87" s="136" t="str">
        <f>IFERROR(VLOOKUP(A87,'Rapportage deelnemers'!A:D,4,0),"")</f>
        <v/>
      </c>
      <c r="C87" s="136" t="str">
        <f>IFERROR(VLOOKUP(A87,'Rapportage deelnemers'!A:E,5,0),"")</f>
        <v/>
      </c>
      <c r="D87" s="135"/>
      <c r="E87" s="138"/>
      <c r="F87" s="135"/>
      <c r="G87" s="135"/>
      <c r="H87" s="140" t="str">
        <f>IFERROR(VLOOKUP(A87,'Rapportage deelnemers'!A:X,23,0),"")</f>
        <v/>
      </c>
      <c r="I87" s="136" t="str">
        <f>IFERROR(VLOOKUP(A87,'Rapportage deelnemers'!A:J,9,0),"")</f>
        <v/>
      </c>
      <c r="J87" s="136" t="str">
        <f>IFERROR(VLOOKUP(A87,'Rapportage deelnemers'!A:K,10,0),"")</f>
        <v/>
      </c>
      <c r="K87" s="135"/>
      <c r="L87" s="225"/>
      <c r="M87" s="135"/>
      <c r="N87" s="136" t="str">
        <f>IFERROR(VLOOKUP($A87,'Rapportage deelnemers'!$A:L,11,0),"")</f>
        <v/>
      </c>
      <c r="O87" s="136" t="str">
        <f>IFERROR(VLOOKUP($A87,'Rapportage deelnemers'!$A:M,12,0),"")</f>
        <v/>
      </c>
      <c r="P87" s="136" t="str">
        <f>IFERROR(VLOOKUP($A87,'Rapportage deelnemers'!$A:N,13,0),"")</f>
        <v/>
      </c>
      <c r="Q87" s="136" t="str">
        <f>IFERROR(VLOOKUP($A87,'Rapportage deelnemers'!$A:O,14,0),"")</f>
        <v/>
      </c>
      <c r="R87" s="136" t="str">
        <f>IFERROR(VLOOKUP($A87,'Rapportage deelnemers'!$A:P,15,0),"")</f>
        <v/>
      </c>
      <c r="S87" s="136" t="str">
        <f>IFERROR(VLOOKUP($A87,'Rapportage deelnemers'!$A:Q,16,0),"")</f>
        <v/>
      </c>
      <c r="T87" s="136" t="str">
        <f>IFERROR(IF(VLOOKUP($A87,'Rapportage deelnemers'!$A:R,17,0)=0,"",VLOOKUP($A87,'Rapportage deelnemers'!$A:R,17,0)),"")</f>
        <v/>
      </c>
      <c r="U87" s="138"/>
      <c r="V87" s="138"/>
      <c r="W87" s="135"/>
      <c r="X87" s="135"/>
      <c r="Y87" s="135"/>
      <c r="Z87" s="135"/>
      <c r="AA87" s="135"/>
      <c r="AB87" s="199" t="str">
        <f t="shared" si="3"/>
        <v/>
      </c>
      <c r="AC87" s="199" t="str">
        <f t="shared" si="4"/>
        <v/>
      </c>
      <c r="AD87" s="199" t="str">
        <f t="shared" si="5"/>
        <v/>
      </c>
      <c r="AE87" s="135"/>
      <c r="AF87" s="135"/>
      <c r="AG87" s="135"/>
      <c r="AH87" s="135"/>
      <c r="AI87" s="135"/>
      <c r="AJ87" s="252"/>
      <c r="AK87" s="252"/>
      <c r="AL87" s="252"/>
    </row>
    <row r="88" spans="1:38" ht="16" thickBot="1">
      <c r="A88" s="135"/>
      <c r="B88" s="136" t="str">
        <f>IFERROR(VLOOKUP(A88,'Rapportage deelnemers'!A:D,4,0),"")</f>
        <v/>
      </c>
      <c r="C88" s="136" t="str">
        <f>IFERROR(VLOOKUP(A88,'Rapportage deelnemers'!A:E,5,0),"")</f>
        <v/>
      </c>
      <c r="D88" s="135"/>
      <c r="E88" s="138"/>
      <c r="F88" s="135"/>
      <c r="G88" s="135"/>
      <c r="H88" s="140" t="str">
        <f>IFERROR(VLOOKUP(A88,'Rapportage deelnemers'!A:X,23,0),"")</f>
        <v/>
      </c>
      <c r="I88" s="136" t="str">
        <f>IFERROR(VLOOKUP(A88,'Rapportage deelnemers'!A:J,9,0),"")</f>
        <v/>
      </c>
      <c r="J88" s="136" t="str">
        <f>IFERROR(VLOOKUP(A88,'Rapportage deelnemers'!A:K,10,0),"")</f>
        <v/>
      </c>
      <c r="K88" s="135"/>
      <c r="L88" s="225"/>
      <c r="M88" s="135"/>
      <c r="N88" s="136" t="str">
        <f>IFERROR(VLOOKUP($A88,'Rapportage deelnemers'!$A:L,11,0),"")</f>
        <v/>
      </c>
      <c r="O88" s="136" t="str">
        <f>IFERROR(VLOOKUP($A88,'Rapportage deelnemers'!$A:M,12,0),"")</f>
        <v/>
      </c>
      <c r="P88" s="136" t="str">
        <f>IFERROR(VLOOKUP($A88,'Rapportage deelnemers'!$A:N,13,0),"")</f>
        <v/>
      </c>
      <c r="Q88" s="136" t="str">
        <f>IFERROR(VLOOKUP($A88,'Rapportage deelnemers'!$A:O,14,0),"")</f>
        <v/>
      </c>
      <c r="R88" s="136" t="str">
        <f>IFERROR(VLOOKUP($A88,'Rapportage deelnemers'!$A:P,15,0),"")</f>
        <v/>
      </c>
      <c r="S88" s="136" t="str">
        <f>IFERROR(VLOOKUP($A88,'Rapportage deelnemers'!$A:Q,16,0),"")</f>
        <v/>
      </c>
      <c r="T88" s="136" t="str">
        <f>IFERROR(IF(VLOOKUP($A88,'Rapportage deelnemers'!$A:R,17,0)=0,"",VLOOKUP($A88,'Rapportage deelnemers'!$A:R,17,0)),"")</f>
        <v/>
      </c>
      <c r="U88" s="138"/>
      <c r="V88" s="138"/>
      <c r="W88" s="135"/>
      <c r="X88" s="135"/>
      <c r="Y88" s="135"/>
      <c r="Z88" s="247"/>
      <c r="AA88" s="135"/>
      <c r="AB88" s="199" t="str">
        <f t="shared" si="3"/>
        <v/>
      </c>
      <c r="AC88" s="199" t="str">
        <f t="shared" si="4"/>
        <v/>
      </c>
      <c r="AD88" s="199" t="str">
        <f t="shared" si="5"/>
        <v/>
      </c>
      <c r="AE88" s="135"/>
      <c r="AF88" s="135"/>
      <c r="AG88" s="135"/>
      <c r="AH88" s="135"/>
      <c r="AI88" s="135"/>
      <c r="AJ88" s="252"/>
      <c r="AK88" s="252"/>
      <c r="AL88" s="252"/>
    </row>
    <row r="89" spans="1:38" ht="16" thickBot="1">
      <c r="A89" s="135"/>
      <c r="B89" s="136" t="str">
        <f>IFERROR(VLOOKUP(A89,'Rapportage deelnemers'!A:D,4,0),"")</f>
        <v/>
      </c>
      <c r="C89" s="136" t="str">
        <f>IFERROR(VLOOKUP(A89,'Rapportage deelnemers'!A:E,5,0),"")</f>
        <v/>
      </c>
      <c r="D89" s="135"/>
      <c r="E89" s="138"/>
      <c r="F89" s="135"/>
      <c r="G89" s="135"/>
      <c r="H89" s="140" t="str">
        <f>IFERROR(VLOOKUP(A89,'Rapportage deelnemers'!A:X,23,0),"")</f>
        <v/>
      </c>
      <c r="I89" s="136" t="str">
        <f>IFERROR(VLOOKUP(A89,'Rapportage deelnemers'!A:J,9,0),"")</f>
        <v/>
      </c>
      <c r="J89" s="136" t="str">
        <f>IFERROR(VLOOKUP(A89,'Rapportage deelnemers'!A:K,10,0),"")</f>
        <v/>
      </c>
      <c r="K89" s="135"/>
      <c r="L89" s="225"/>
      <c r="M89" s="135"/>
      <c r="N89" s="136" t="str">
        <f>IFERROR(VLOOKUP($A89,'Rapportage deelnemers'!$A:L,11,0),"")</f>
        <v/>
      </c>
      <c r="O89" s="136" t="str">
        <f>IFERROR(VLOOKUP($A89,'Rapportage deelnemers'!$A:M,12,0),"")</f>
        <v/>
      </c>
      <c r="P89" s="136" t="str">
        <f>IFERROR(VLOOKUP($A89,'Rapportage deelnemers'!$A:N,13,0),"")</f>
        <v/>
      </c>
      <c r="Q89" s="136" t="str">
        <f>IFERROR(VLOOKUP($A89,'Rapportage deelnemers'!$A:O,14,0),"")</f>
        <v/>
      </c>
      <c r="R89" s="136" t="str">
        <f>IFERROR(VLOOKUP($A89,'Rapportage deelnemers'!$A:P,15,0),"")</f>
        <v/>
      </c>
      <c r="S89" s="136" t="str">
        <f>IFERROR(VLOOKUP($A89,'Rapportage deelnemers'!$A:Q,16,0),"")</f>
        <v/>
      </c>
      <c r="T89" s="136" t="str">
        <f>IFERROR(IF(VLOOKUP($A89,'Rapportage deelnemers'!$A:R,17,0)=0,"",VLOOKUP($A89,'Rapportage deelnemers'!$A:R,17,0)),"")</f>
        <v/>
      </c>
      <c r="U89" s="138"/>
      <c r="V89" s="138"/>
      <c r="W89" s="135"/>
      <c r="X89" s="135"/>
      <c r="Y89" s="135"/>
      <c r="Z89" s="228"/>
      <c r="AA89" s="135"/>
      <c r="AB89" s="199" t="str">
        <f t="shared" ref="AB89:AB152" si="9">IFERROR(WEEKNUM(IF(E89,E89,"")),"")</f>
        <v/>
      </c>
      <c r="AC89" s="199" t="str">
        <f t="shared" ref="AC89:AC152" si="10">IFERROR(MONTH(IF(E89,E89,"")),"")</f>
        <v/>
      </c>
      <c r="AD89" s="199" t="str">
        <f t="shared" ref="AD89:AD152" si="11">IFERROR(YEAR(IF(E89,E89,"")),"")</f>
        <v/>
      </c>
      <c r="AE89" s="135"/>
      <c r="AF89" s="135"/>
      <c r="AG89" s="135"/>
      <c r="AH89" s="135"/>
      <c r="AI89" s="135"/>
      <c r="AJ89" s="252"/>
      <c r="AK89" s="252"/>
      <c r="AL89" s="252"/>
    </row>
    <row r="90" spans="1:38" ht="16" thickBot="1">
      <c r="A90" s="135"/>
      <c r="B90" s="136" t="str">
        <f>IFERROR(VLOOKUP(A90,'Rapportage deelnemers'!A:D,4,0),"")</f>
        <v/>
      </c>
      <c r="C90" s="136" t="str">
        <f>IFERROR(VLOOKUP(A90,'Rapportage deelnemers'!A:E,5,0),"")</f>
        <v/>
      </c>
      <c r="D90" s="135"/>
      <c r="E90" s="138"/>
      <c r="F90" s="135"/>
      <c r="G90" s="135"/>
      <c r="H90" s="140" t="str">
        <f>IFERROR(VLOOKUP(A90,'Rapportage deelnemers'!A:X,23,0),"")</f>
        <v/>
      </c>
      <c r="I90" s="136" t="str">
        <f>IFERROR(VLOOKUP(A90,'Rapportage deelnemers'!A:J,9,0),"")</f>
        <v/>
      </c>
      <c r="J90" s="136" t="str">
        <f>IFERROR(VLOOKUP(A90,'Rapportage deelnemers'!A:K,10,0),"")</f>
        <v/>
      </c>
      <c r="K90" s="135"/>
      <c r="L90" s="225"/>
      <c r="M90" s="135"/>
      <c r="N90" s="136" t="str">
        <f>IFERROR(VLOOKUP($A90,'Rapportage deelnemers'!$A:L,11,0),"")</f>
        <v/>
      </c>
      <c r="O90" s="136" t="str">
        <f>IFERROR(VLOOKUP($A90,'Rapportage deelnemers'!$A:M,12,0),"")</f>
        <v/>
      </c>
      <c r="P90" s="136" t="str">
        <f>IFERROR(VLOOKUP($A90,'Rapportage deelnemers'!$A:N,13,0),"")</f>
        <v/>
      </c>
      <c r="Q90" s="136" t="str">
        <f>IFERROR(VLOOKUP($A90,'Rapportage deelnemers'!$A:O,14,0),"")</f>
        <v/>
      </c>
      <c r="R90" s="136" t="str">
        <f>IFERROR(VLOOKUP($A90,'Rapportage deelnemers'!$A:P,15,0),"")</f>
        <v/>
      </c>
      <c r="S90" s="136" t="str">
        <f>IFERROR(VLOOKUP($A90,'Rapportage deelnemers'!$A:Q,16,0),"")</f>
        <v/>
      </c>
      <c r="T90" s="136" t="str">
        <f>IFERROR(IF(VLOOKUP($A90,'Rapportage deelnemers'!$A:R,17,0)=0,"",VLOOKUP($A90,'Rapportage deelnemers'!$A:R,17,0)),"")</f>
        <v/>
      </c>
      <c r="U90" s="138"/>
      <c r="V90" s="138"/>
      <c r="W90" s="135"/>
      <c r="X90" s="135"/>
      <c r="Y90" s="135"/>
      <c r="Z90" s="135"/>
      <c r="AA90" s="135"/>
      <c r="AB90" s="199" t="str">
        <f t="shared" si="9"/>
        <v/>
      </c>
      <c r="AC90" s="199" t="str">
        <f t="shared" si="10"/>
        <v/>
      </c>
      <c r="AD90" s="199" t="str">
        <f t="shared" si="11"/>
        <v/>
      </c>
      <c r="AE90" s="135"/>
      <c r="AF90" s="135"/>
      <c r="AG90" s="135"/>
      <c r="AH90" s="135"/>
      <c r="AI90" s="135"/>
      <c r="AJ90" s="252"/>
      <c r="AK90" s="252"/>
      <c r="AL90" s="252"/>
    </row>
    <row r="91" spans="1:38" ht="16" thickBot="1">
      <c r="A91" s="135"/>
      <c r="B91" s="136" t="str">
        <f>IFERROR(VLOOKUP(A91,'Rapportage deelnemers'!A:D,4,0),"")</f>
        <v/>
      </c>
      <c r="C91" s="136" t="str">
        <f>IFERROR(VLOOKUP(A91,'Rapportage deelnemers'!A:E,5,0),"")</f>
        <v/>
      </c>
      <c r="D91" s="135"/>
      <c r="E91" s="138"/>
      <c r="F91" s="135"/>
      <c r="G91" s="135"/>
      <c r="H91" s="140" t="str">
        <f>IFERROR(VLOOKUP(A91,'Rapportage deelnemers'!A:X,23,0),"")</f>
        <v/>
      </c>
      <c r="I91" s="136" t="str">
        <f>IFERROR(VLOOKUP(A91,'Rapportage deelnemers'!A:J,9,0),"")</f>
        <v/>
      </c>
      <c r="J91" s="136" t="str">
        <f>IFERROR(VLOOKUP(A91,'Rapportage deelnemers'!A:K,10,0),"")</f>
        <v/>
      </c>
      <c r="K91" s="135"/>
      <c r="L91" s="225"/>
      <c r="M91" s="135"/>
      <c r="N91" s="136" t="str">
        <f>IFERROR(VLOOKUP($A91,'Rapportage deelnemers'!$A:L,11,0),"")</f>
        <v/>
      </c>
      <c r="O91" s="136" t="str">
        <f>IFERROR(VLOOKUP($A91,'Rapportage deelnemers'!$A:M,12,0),"")</f>
        <v/>
      </c>
      <c r="P91" s="136" t="str">
        <f>IFERROR(VLOOKUP($A91,'Rapportage deelnemers'!$A:N,13,0),"")</f>
        <v/>
      </c>
      <c r="Q91" s="136" t="str">
        <f>IFERROR(VLOOKUP($A91,'Rapportage deelnemers'!$A:O,14,0),"")</f>
        <v/>
      </c>
      <c r="R91" s="136" t="str">
        <f>IFERROR(VLOOKUP($A91,'Rapportage deelnemers'!$A:P,15,0),"")</f>
        <v/>
      </c>
      <c r="S91" s="136" t="str">
        <f>IFERROR(VLOOKUP($A91,'Rapportage deelnemers'!$A:Q,16,0),"")</f>
        <v/>
      </c>
      <c r="T91" s="136" t="str">
        <f>IFERROR(IF(VLOOKUP($A91,'Rapportage deelnemers'!$A:R,17,0)=0,"",VLOOKUP($A91,'Rapportage deelnemers'!$A:R,17,0)),"")</f>
        <v/>
      </c>
      <c r="U91" s="138"/>
      <c r="V91" s="138"/>
      <c r="W91" s="135"/>
      <c r="X91" s="135"/>
      <c r="Y91" s="135"/>
      <c r="Z91" s="135"/>
      <c r="AA91" s="135"/>
      <c r="AB91" s="199" t="str">
        <f t="shared" si="9"/>
        <v/>
      </c>
      <c r="AC91" s="199" t="str">
        <f t="shared" si="10"/>
        <v/>
      </c>
      <c r="AD91" s="199" t="str">
        <f t="shared" si="11"/>
        <v/>
      </c>
      <c r="AE91" s="135"/>
      <c r="AF91" s="135"/>
      <c r="AG91" s="135"/>
      <c r="AH91" s="135"/>
      <c r="AI91" s="135"/>
      <c r="AJ91" s="252"/>
      <c r="AK91" s="252"/>
      <c r="AL91" s="252"/>
    </row>
    <row r="92" spans="1:38" ht="16" thickBot="1">
      <c r="A92" s="135"/>
      <c r="B92" s="136" t="str">
        <f>IFERROR(VLOOKUP(A92,'Rapportage deelnemers'!A:D,4,0),"")</f>
        <v/>
      </c>
      <c r="C92" s="136" t="str">
        <f>IFERROR(VLOOKUP(A92,'Rapportage deelnemers'!A:E,5,0),"")</f>
        <v/>
      </c>
      <c r="D92" s="135"/>
      <c r="E92" s="135"/>
      <c r="F92" s="135"/>
      <c r="G92" s="135"/>
      <c r="H92" s="140" t="str">
        <f>IFERROR(VLOOKUP(A92,'Rapportage deelnemers'!A:X,23,0),"")</f>
        <v/>
      </c>
      <c r="I92" s="136" t="str">
        <f>IFERROR(VLOOKUP(A92,'Rapportage deelnemers'!A:J,9,0),"")</f>
        <v/>
      </c>
      <c r="J92" s="136" t="str">
        <f>IFERROR(VLOOKUP(A92,'Rapportage deelnemers'!A:K,10,0),"")</f>
        <v/>
      </c>
      <c r="K92" s="135"/>
      <c r="L92" s="225"/>
      <c r="M92" s="135"/>
      <c r="N92" s="136" t="str">
        <f>IFERROR(VLOOKUP($A92,'Rapportage deelnemers'!$A:L,11,0),"")</f>
        <v/>
      </c>
      <c r="O92" s="136" t="str">
        <f>IFERROR(VLOOKUP($A92,'Rapportage deelnemers'!$A:M,12,0),"")</f>
        <v/>
      </c>
      <c r="P92" s="136" t="str">
        <f>IFERROR(VLOOKUP($A92,'Rapportage deelnemers'!$A:N,13,0),"")</f>
        <v/>
      </c>
      <c r="Q92" s="136" t="str">
        <f>IFERROR(VLOOKUP($A92,'Rapportage deelnemers'!$A:O,14,0),"")</f>
        <v/>
      </c>
      <c r="R92" s="136" t="str">
        <f>IFERROR(VLOOKUP($A92,'Rapportage deelnemers'!$A:P,15,0),"")</f>
        <v/>
      </c>
      <c r="S92" s="136" t="str">
        <f>IFERROR(VLOOKUP($A92,'Rapportage deelnemers'!$A:Q,16,0),"")</f>
        <v/>
      </c>
      <c r="T92" s="136" t="str">
        <f>IFERROR(IF(VLOOKUP($A92,'Rapportage deelnemers'!$A:R,17,0)=0,"",VLOOKUP($A92,'Rapportage deelnemers'!$A:R,17,0)),"")</f>
        <v/>
      </c>
      <c r="U92" s="135"/>
      <c r="V92" s="135"/>
      <c r="W92" s="135"/>
      <c r="X92" s="135"/>
      <c r="Y92" s="135"/>
      <c r="Z92" s="135"/>
      <c r="AA92" s="135"/>
      <c r="AB92" s="199" t="str">
        <f t="shared" si="9"/>
        <v/>
      </c>
      <c r="AC92" s="199" t="str">
        <f t="shared" si="10"/>
        <v/>
      </c>
      <c r="AD92" s="199" t="str">
        <f t="shared" si="11"/>
        <v/>
      </c>
      <c r="AE92" s="135"/>
      <c r="AF92" s="135"/>
      <c r="AG92" s="135"/>
      <c r="AH92" s="135"/>
      <c r="AI92" s="135"/>
      <c r="AJ92" s="252"/>
      <c r="AK92" s="252"/>
      <c r="AL92" s="252"/>
    </row>
    <row r="93" spans="1:38" ht="16" thickBot="1">
      <c r="A93" s="135"/>
      <c r="B93" s="136" t="str">
        <f>IFERROR(VLOOKUP(A93,'Rapportage deelnemers'!A:D,4,0),"")</f>
        <v/>
      </c>
      <c r="C93" s="136" t="str">
        <f>IFERROR(VLOOKUP(A93,'Rapportage deelnemers'!A:E,5,0),"")</f>
        <v/>
      </c>
      <c r="D93" s="135"/>
      <c r="E93" s="135"/>
      <c r="F93" s="135"/>
      <c r="G93" s="135"/>
      <c r="H93" s="140" t="str">
        <f>IFERROR(VLOOKUP(A93,'Rapportage deelnemers'!A:X,23,0),"")</f>
        <v/>
      </c>
      <c r="I93" s="136" t="str">
        <f>IFERROR(VLOOKUP(A93,'Rapportage deelnemers'!A:J,9,0),"")</f>
        <v/>
      </c>
      <c r="J93" s="136" t="str">
        <f>IFERROR(VLOOKUP(A93,'Rapportage deelnemers'!A:K,10,0),"")</f>
        <v/>
      </c>
      <c r="K93" s="135"/>
      <c r="L93" s="225"/>
      <c r="M93" s="135"/>
      <c r="N93" s="136" t="str">
        <f>IFERROR(VLOOKUP($A93,'Rapportage deelnemers'!$A:L,11,0),"")</f>
        <v/>
      </c>
      <c r="O93" s="136" t="str">
        <f>IFERROR(VLOOKUP($A93,'Rapportage deelnemers'!$A:M,12,0),"")</f>
        <v/>
      </c>
      <c r="P93" s="136" t="str">
        <f>IFERROR(VLOOKUP($A93,'Rapportage deelnemers'!$A:N,13,0),"")</f>
        <v/>
      </c>
      <c r="Q93" s="136" t="str">
        <f>IFERROR(VLOOKUP($A93,'Rapportage deelnemers'!$A:O,14,0),"")</f>
        <v/>
      </c>
      <c r="R93" s="136" t="str">
        <f>IFERROR(VLOOKUP($A93,'Rapportage deelnemers'!$A:P,15,0),"")</f>
        <v/>
      </c>
      <c r="S93" s="136" t="str">
        <f>IFERROR(VLOOKUP($A93,'Rapportage deelnemers'!$A:Q,16,0),"")</f>
        <v/>
      </c>
      <c r="T93" s="136" t="str">
        <f>IFERROR(IF(VLOOKUP($A93,'Rapportage deelnemers'!$A:R,17,0)=0,"",VLOOKUP($A93,'Rapportage deelnemers'!$A:R,17,0)),"")</f>
        <v/>
      </c>
      <c r="U93" s="135"/>
      <c r="V93" s="135"/>
      <c r="W93" s="135"/>
      <c r="X93" s="135"/>
      <c r="Y93" s="135"/>
      <c r="Z93" s="135"/>
      <c r="AA93" s="135"/>
      <c r="AB93" s="199" t="str">
        <f t="shared" si="9"/>
        <v/>
      </c>
      <c r="AC93" s="199" t="str">
        <f t="shared" si="10"/>
        <v/>
      </c>
      <c r="AD93" s="199" t="str">
        <f t="shared" si="11"/>
        <v/>
      </c>
      <c r="AE93" s="135"/>
      <c r="AF93" s="135"/>
      <c r="AG93" s="135"/>
      <c r="AH93" s="135"/>
      <c r="AI93" s="135"/>
      <c r="AJ93" s="252"/>
      <c r="AK93" s="252"/>
      <c r="AL93" s="252"/>
    </row>
    <row r="94" spans="1:38" ht="16" thickBot="1">
      <c r="A94" s="135"/>
      <c r="B94" s="136" t="str">
        <f>IFERROR(VLOOKUP(A94,'Rapportage deelnemers'!A:D,4,0),"")</f>
        <v/>
      </c>
      <c r="C94" s="136" t="str">
        <f>IFERROR(VLOOKUP(A94,'Rapportage deelnemers'!A:E,5,0),"")</f>
        <v/>
      </c>
      <c r="D94" s="135"/>
      <c r="E94" s="135"/>
      <c r="F94" s="135"/>
      <c r="G94" s="135"/>
      <c r="H94" s="140" t="str">
        <f>IFERROR(VLOOKUP(A94,'Rapportage deelnemers'!A:X,23,0),"")</f>
        <v/>
      </c>
      <c r="I94" s="136" t="str">
        <f>IFERROR(VLOOKUP(A94,'Rapportage deelnemers'!A:J,9,0),"")</f>
        <v/>
      </c>
      <c r="J94" s="136" t="str">
        <f>IFERROR(VLOOKUP(A94,'Rapportage deelnemers'!A:K,10,0),"")</f>
        <v/>
      </c>
      <c r="K94" s="135"/>
      <c r="L94" s="226"/>
      <c r="M94" s="135"/>
      <c r="N94" s="136" t="str">
        <f>IFERROR(VLOOKUP($A94,'Rapportage deelnemers'!$A:L,11,0),"")</f>
        <v/>
      </c>
      <c r="O94" s="136" t="str">
        <f>IFERROR(VLOOKUP($A94,'Rapportage deelnemers'!$A:M,12,0),"")</f>
        <v/>
      </c>
      <c r="P94" s="136" t="str">
        <f>IFERROR(VLOOKUP($A94,'Rapportage deelnemers'!$A:N,13,0),"")</f>
        <v/>
      </c>
      <c r="Q94" s="136" t="str">
        <f>IFERROR(VLOOKUP($A94,'Rapportage deelnemers'!$A:O,14,0),"")</f>
        <v/>
      </c>
      <c r="R94" s="136" t="str">
        <f>IFERROR(VLOOKUP($A94,'Rapportage deelnemers'!$A:P,15,0),"")</f>
        <v/>
      </c>
      <c r="S94" s="136" t="str">
        <f>IFERROR(VLOOKUP($A94,'Rapportage deelnemers'!$A:Q,16,0),"")</f>
        <v/>
      </c>
      <c r="T94" s="136" t="str">
        <f>IFERROR(IF(VLOOKUP($A94,'Rapportage deelnemers'!$A:R,17,0)=0,"",VLOOKUP($A94,'Rapportage deelnemers'!$A:R,17,0)),"")</f>
        <v/>
      </c>
      <c r="U94" s="135"/>
      <c r="V94" s="135"/>
      <c r="W94" s="135"/>
      <c r="X94" s="135"/>
      <c r="Y94" s="135"/>
      <c r="Z94" s="135"/>
      <c r="AA94" s="135"/>
      <c r="AB94" s="199" t="str">
        <f t="shared" si="9"/>
        <v/>
      </c>
      <c r="AC94" s="199" t="str">
        <f t="shared" si="10"/>
        <v/>
      </c>
      <c r="AD94" s="199" t="str">
        <f t="shared" si="11"/>
        <v/>
      </c>
      <c r="AE94" s="135"/>
      <c r="AF94" s="135"/>
      <c r="AG94" s="135"/>
      <c r="AH94" s="135"/>
      <c r="AI94" s="135"/>
      <c r="AJ94" s="252"/>
      <c r="AK94" s="252"/>
      <c r="AL94" s="252"/>
    </row>
    <row r="95" spans="1:38" ht="16" thickBot="1">
      <c r="A95" s="135"/>
      <c r="B95" s="136" t="str">
        <f>IFERROR(VLOOKUP(A95,'Rapportage deelnemers'!A:D,4,0),"")</f>
        <v/>
      </c>
      <c r="C95" s="136" t="str">
        <f>IFERROR(VLOOKUP(A95,'Rapportage deelnemers'!A:E,5,0),"")</f>
        <v/>
      </c>
      <c r="D95" s="135"/>
      <c r="E95" s="135"/>
      <c r="F95" s="135"/>
      <c r="G95" s="135"/>
      <c r="H95" s="140" t="str">
        <f>IFERROR(VLOOKUP(A95,'Rapportage deelnemers'!A:X,23,0),"")</f>
        <v/>
      </c>
      <c r="I95" s="136" t="str">
        <f>IFERROR(VLOOKUP(A95,'Rapportage deelnemers'!A:J,9,0),"")</f>
        <v/>
      </c>
      <c r="J95" s="136" t="str">
        <f>IFERROR(VLOOKUP(A95,'Rapportage deelnemers'!A:K,10,0),"")</f>
        <v/>
      </c>
      <c r="K95" s="135"/>
      <c r="L95" s="226"/>
      <c r="M95" s="135"/>
      <c r="N95" s="136" t="str">
        <f>IFERROR(VLOOKUP($A95,'Rapportage deelnemers'!$A:L,11,0),"")</f>
        <v/>
      </c>
      <c r="O95" s="136" t="str">
        <f>IFERROR(VLOOKUP($A95,'Rapportage deelnemers'!$A:M,12,0),"")</f>
        <v/>
      </c>
      <c r="P95" s="136" t="str">
        <f>IFERROR(VLOOKUP($A95,'Rapportage deelnemers'!$A:N,13,0),"")</f>
        <v/>
      </c>
      <c r="Q95" s="136" t="str">
        <f>IFERROR(VLOOKUP($A95,'Rapportage deelnemers'!$A:O,14,0),"")</f>
        <v/>
      </c>
      <c r="R95" s="136" t="str">
        <f>IFERROR(VLOOKUP($A95,'Rapportage deelnemers'!$A:P,15,0),"")</f>
        <v/>
      </c>
      <c r="S95" s="136" t="str">
        <f>IFERROR(VLOOKUP($A95,'Rapportage deelnemers'!$A:Q,16,0),"")</f>
        <v/>
      </c>
      <c r="T95" s="136" t="str">
        <f>IFERROR(IF(VLOOKUP($A95,'Rapportage deelnemers'!$A:R,17,0)=0,"",VLOOKUP($A95,'Rapportage deelnemers'!$A:R,17,0)),"")</f>
        <v/>
      </c>
      <c r="U95" s="135"/>
      <c r="V95" s="135"/>
      <c r="W95" s="135"/>
      <c r="X95" s="135"/>
      <c r="Y95" s="135"/>
      <c r="Z95" s="135"/>
      <c r="AA95" s="135"/>
      <c r="AB95" s="199" t="str">
        <f t="shared" si="9"/>
        <v/>
      </c>
      <c r="AC95" s="199" t="str">
        <f t="shared" si="10"/>
        <v/>
      </c>
      <c r="AD95" s="199" t="str">
        <f t="shared" si="11"/>
        <v/>
      </c>
      <c r="AE95" s="135"/>
      <c r="AF95" s="135"/>
      <c r="AG95" s="135"/>
      <c r="AH95" s="135"/>
      <c r="AI95" s="135"/>
      <c r="AJ95" s="252"/>
      <c r="AK95" s="252"/>
      <c r="AL95" s="252"/>
    </row>
    <row r="96" spans="1:38" ht="16" thickBot="1">
      <c r="A96" s="135"/>
      <c r="B96" s="136" t="str">
        <f>IFERROR(VLOOKUP(A96,'Rapportage deelnemers'!A:D,4,0),"")</f>
        <v/>
      </c>
      <c r="C96" s="136" t="str">
        <f>IFERROR(VLOOKUP(A96,'Rapportage deelnemers'!A:E,5,0),"")</f>
        <v/>
      </c>
      <c r="D96" s="135"/>
      <c r="E96" s="135"/>
      <c r="F96" s="135"/>
      <c r="G96" s="135"/>
      <c r="H96" s="140" t="str">
        <f>IFERROR(VLOOKUP(A96,'Rapportage deelnemers'!A:X,23,0),"")</f>
        <v/>
      </c>
      <c r="I96" s="136" t="str">
        <f>IFERROR(VLOOKUP(A96,'Rapportage deelnemers'!A:J,9,0),"")</f>
        <v/>
      </c>
      <c r="J96" s="136" t="str">
        <f>IFERROR(VLOOKUP(A96,'Rapportage deelnemers'!A:K,10,0),"")</f>
        <v/>
      </c>
      <c r="K96" s="135"/>
      <c r="L96" s="223"/>
      <c r="M96" s="135"/>
      <c r="N96" s="136" t="str">
        <f>IFERROR(VLOOKUP($A96,'Rapportage deelnemers'!$A:L,11,0),"")</f>
        <v/>
      </c>
      <c r="O96" s="136" t="str">
        <f>IFERROR(VLOOKUP($A96,'Rapportage deelnemers'!$A:M,12,0),"")</f>
        <v/>
      </c>
      <c r="P96" s="136" t="str">
        <f>IFERROR(VLOOKUP($A96,'Rapportage deelnemers'!$A:N,13,0),"")</f>
        <v/>
      </c>
      <c r="Q96" s="136" t="str">
        <f>IFERROR(VLOOKUP($A96,'Rapportage deelnemers'!$A:O,14,0),"")</f>
        <v/>
      </c>
      <c r="R96" s="136" t="str">
        <f>IFERROR(VLOOKUP($A96,'Rapportage deelnemers'!$A:P,15,0),"")</f>
        <v/>
      </c>
      <c r="S96" s="136" t="str">
        <f>IFERROR(VLOOKUP($A96,'Rapportage deelnemers'!$A:Q,16,0),"")</f>
        <v/>
      </c>
      <c r="T96" s="136" t="str">
        <f>IFERROR(IF(VLOOKUP($A96,'Rapportage deelnemers'!$A:R,17,0)=0,"",VLOOKUP($A96,'Rapportage deelnemers'!$A:R,17,0)),"")</f>
        <v/>
      </c>
      <c r="U96" s="135"/>
      <c r="V96" s="135"/>
      <c r="W96" s="135"/>
      <c r="X96" s="135"/>
      <c r="Y96" s="135"/>
      <c r="Z96" s="135"/>
      <c r="AA96" s="135"/>
      <c r="AB96" s="199" t="str">
        <f t="shared" si="9"/>
        <v/>
      </c>
      <c r="AC96" s="199" t="str">
        <f t="shared" si="10"/>
        <v/>
      </c>
      <c r="AD96" s="199" t="str">
        <f t="shared" si="11"/>
        <v/>
      </c>
      <c r="AE96" s="135"/>
      <c r="AF96" s="135"/>
      <c r="AG96" s="135"/>
      <c r="AH96" s="135"/>
      <c r="AI96" s="135"/>
      <c r="AJ96" s="252"/>
      <c r="AK96" s="252"/>
      <c r="AL96" s="252"/>
    </row>
    <row r="97" spans="1:38" ht="16" thickBot="1">
      <c r="A97" s="135"/>
      <c r="B97" s="136" t="str">
        <f>IFERROR(VLOOKUP(A97,'Rapportage deelnemers'!A:D,4,0),"")</f>
        <v/>
      </c>
      <c r="C97" s="136" t="str">
        <f>IFERROR(VLOOKUP(A97,'Rapportage deelnemers'!A:E,5,0),"")</f>
        <v/>
      </c>
      <c r="D97" s="135"/>
      <c r="E97" s="135"/>
      <c r="F97" s="135"/>
      <c r="G97" s="139"/>
      <c r="H97" s="140" t="str">
        <f>IFERROR(VLOOKUP(A97,'Rapportage deelnemers'!A:X,23,0),"")</f>
        <v/>
      </c>
      <c r="I97" s="136" t="str">
        <f>IFERROR(VLOOKUP(A97,'Rapportage deelnemers'!A:J,9,0),"")</f>
        <v/>
      </c>
      <c r="J97" s="136" t="str">
        <f>IFERROR(VLOOKUP(A97,'Rapportage deelnemers'!A:K,10,0),"")</f>
        <v/>
      </c>
      <c r="K97" s="135"/>
      <c r="L97" s="223"/>
      <c r="M97" s="135"/>
      <c r="N97" s="136" t="str">
        <f>IFERROR(VLOOKUP($A97,'Rapportage deelnemers'!$A:L,11,0),"")</f>
        <v/>
      </c>
      <c r="O97" s="136" t="str">
        <f>IFERROR(VLOOKUP($A97,'Rapportage deelnemers'!$A:M,12,0),"")</f>
        <v/>
      </c>
      <c r="P97" s="136" t="str">
        <f>IFERROR(VLOOKUP($A97,'Rapportage deelnemers'!$A:N,13,0),"")</f>
        <v/>
      </c>
      <c r="Q97" s="136" t="str">
        <f>IFERROR(VLOOKUP($A97,'Rapportage deelnemers'!$A:O,14,0),"")</f>
        <v/>
      </c>
      <c r="R97" s="136" t="str">
        <f>IFERROR(VLOOKUP($A97,'Rapportage deelnemers'!$A:P,15,0),"")</f>
        <v/>
      </c>
      <c r="S97" s="136" t="str">
        <f>IFERROR(VLOOKUP($A97,'Rapportage deelnemers'!$A:Q,16,0),"")</f>
        <v/>
      </c>
      <c r="T97" s="136" t="str">
        <f>IFERROR(IF(VLOOKUP($A97,'Rapportage deelnemers'!$A:R,17,0)=0,"",VLOOKUP($A97,'Rapportage deelnemers'!$A:R,17,0)),"")</f>
        <v/>
      </c>
      <c r="U97" s="135"/>
      <c r="V97" s="135"/>
      <c r="W97" s="135"/>
      <c r="X97" s="135"/>
      <c r="Y97" s="135"/>
      <c r="Z97" s="135"/>
      <c r="AA97" s="135"/>
      <c r="AB97" s="199" t="str">
        <f t="shared" si="9"/>
        <v/>
      </c>
      <c r="AC97" s="199" t="str">
        <f t="shared" si="10"/>
        <v/>
      </c>
      <c r="AD97" s="199" t="str">
        <f t="shared" si="11"/>
        <v/>
      </c>
      <c r="AE97" s="135"/>
      <c r="AF97" s="135"/>
      <c r="AG97" s="135"/>
      <c r="AH97" s="135"/>
      <c r="AI97" s="135"/>
      <c r="AJ97" s="252"/>
      <c r="AK97" s="252"/>
      <c r="AL97" s="252"/>
    </row>
    <row r="98" spans="1:38" ht="16" thickBot="1">
      <c r="A98" s="135"/>
      <c r="B98" s="136" t="str">
        <f>IFERROR(VLOOKUP(A98,'Rapportage deelnemers'!A:D,4,0),"")</f>
        <v/>
      </c>
      <c r="C98" s="136" t="str">
        <f>IFERROR(VLOOKUP(A98,'Rapportage deelnemers'!A:E,5,0),"")</f>
        <v/>
      </c>
      <c r="D98" s="135"/>
      <c r="E98" s="135"/>
      <c r="F98" s="135"/>
      <c r="G98" s="135"/>
      <c r="H98" s="140" t="str">
        <f>IFERROR(VLOOKUP(A98,'Rapportage deelnemers'!A:X,23,0),"")</f>
        <v/>
      </c>
      <c r="I98" s="136" t="str">
        <f>IFERROR(VLOOKUP(A98,'Rapportage deelnemers'!A:J,9,0),"")</f>
        <v/>
      </c>
      <c r="J98" s="136" t="str">
        <f>IFERROR(VLOOKUP(A98,'Rapportage deelnemers'!A:K,10,0),"")</f>
        <v/>
      </c>
      <c r="K98" s="135"/>
      <c r="L98" s="223"/>
      <c r="M98" s="135"/>
      <c r="N98" s="136" t="str">
        <f>IFERROR(VLOOKUP($A98,'Rapportage deelnemers'!$A:L,11,0),"")</f>
        <v/>
      </c>
      <c r="O98" s="136" t="str">
        <f>IFERROR(VLOOKUP($A98,'Rapportage deelnemers'!$A:M,12,0),"")</f>
        <v/>
      </c>
      <c r="P98" s="136" t="str">
        <f>IFERROR(VLOOKUP($A98,'Rapportage deelnemers'!$A:N,13,0),"")</f>
        <v/>
      </c>
      <c r="Q98" s="136" t="str">
        <f>IFERROR(VLOOKUP($A98,'Rapportage deelnemers'!$A:O,14,0),"")</f>
        <v/>
      </c>
      <c r="R98" s="136" t="str">
        <f>IFERROR(VLOOKUP($A98,'Rapportage deelnemers'!$A:P,15,0),"")</f>
        <v/>
      </c>
      <c r="S98" s="136" t="str">
        <f>IFERROR(VLOOKUP($A98,'Rapportage deelnemers'!$A:Q,16,0),"")</f>
        <v/>
      </c>
      <c r="T98" s="136" t="str">
        <f>IFERROR(IF(VLOOKUP($A98,'Rapportage deelnemers'!$A:R,17,0)=0,"",VLOOKUP($A98,'Rapportage deelnemers'!$A:R,17,0)),"")</f>
        <v/>
      </c>
      <c r="U98" s="135"/>
      <c r="V98" s="135"/>
      <c r="W98" s="135"/>
      <c r="X98" s="135"/>
      <c r="Y98" s="135"/>
      <c r="Z98" s="135"/>
      <c r="AA98" s="135"/>
      <c r="AB98" s="199" t="str">
        <f t="shared" si="9"/>
        <v/>
      </c>
      <c r="AC98" s="199" t="str">
        <f t="shared" si="10"/>
        <v/>
      </c>
      <c r="AD98" s="199" t="str">
        <f t="shared" si="11"/>
        <v/>
      </c>
      <c r="AE98" s="135"/>
      <c r="AF98" s="135"/>
      <c r="AG98" s="135"/>
      <c r="AH98" s="135"/>
      <c r="AI98" s="135"/>
      <c r="AJ98" s="252"/>
      <c r="AK98" s="252"/>
      <c r="AL98" s="252"/>
    </row>
    <row r="99" spans="1:38" ht="16" thickBot="1">
      <c r="A99" s="135"/>
      <c r="B99" s="136" t="str">
        <f>IFERROR(VLOOKUP(A99,'Rapportage deelnemers'!A:D,4,0),"")</f>
        <v/>
      </c>
      <c r="C99" s="136" t="str">
        <f>IFERROR(VLOOKUP(A99,'Rapportage deelnemers'!A:E,5,0),"")</f>
        <v/>
      </c>
      <c r="D99" s="135"/>
      <c r="E99" s="135"/>
      <c r="F99" s="135"/>
      <c r="G99" s="135"/>
      <c r="H99" s="140" t="str">
        <f>IFERROR(VLOOKUP(A99,'Rapportage deelnemers'!A:X,23,0),"")</f>
        <v/>
      </c>
      <c r="I99" s="136" t="str">
        <f>IFERROR(VLOOKUP(A99,'Rapportage deelnemers'!A:J,9,0),"")</f>
        <v/>
      </c>
      <c r="J99" s="136" t="str">
        <f>IFERROR(VLOOKUP(A99,'Rapportage deelnemers'!A:K,10,0),"")</f>
        <v/>
      </c>
      <c r="K99" s="135"/>
      <c r="L99" s="223"/>
      <c r="M99" s="135"/>
      <c r="N99" s="136" t="str">
        <f>IFERROR(VLOOKUP($A99,'Rapportage deelnemers'!$A:L,11,0),"")</f>
        <v/>
      </c>
      <c r="O99" s="136" t="str">
        <f>IFERROR(VLOOKUP($A99,'Rapportage deelnemers'!$A:M,12,0),"")</f>
        <v/>
      </c>
      <c r="P99" s="136" t="str">
        <f>IFERROR(VLOOKUP($A99,'Rapportage deelnemers'!$A:N,13,0),"")</f>
        <v/>
      </c>
      <c r="Q99" s="136" t="str">
        <f>IFERROR(VLOOKUP($A99,'Rapportage deelnemers'!$A:O,14,0),"")</f>
        <v/>
      </c>
      <c r="R99" s="136" t="str">
        <f>IFERROR(VLOOKUP($A99,'Rapportage deelnemers'!$A:P,15,0),"")</f>
        <v/>
      </c>
      <c r="S99" s="136" t="str">
        <f>IFERROR(VLOOKUP($A99,'Rapportage deelnemers'!$A:Q,16,0),"")</f>
        <v/>
      </c>
      <c r="T99" s="136" t="str">
        <f>IFERROR(IF(VLOOKUP($A99,'Rapportage deelnemers'!$A:R,17,0)=0,"",VLOOKUP($A99,'Rapportage deelnemers'!$A:R,17,0)),"")</f>
        <v/>
      </c>
      <c r="U99" s="135"/>
      <c r="V99" s="135"/>
      <c r="W99" s="135"/>
      <c r="X99" s="135"/>
      <c r="Y99" s="135"/>
      <c r="Z99" s="135"/>
      <c r="AA99" s="135"/>
      <c r="AB99" s="199" t="str">
        <f t="shared" si="9"/>
        <v/>
      </c>
      <c r="AC99" s="199" t="str">
        <f t="shared" si="10"/>
        <v/>
      </c>
      <c r="AD99" s="199" t="str">
        <f t="shared" si="11"/>
        <v/>
      </c>
      <c r="AE99" s="135"/>
      <c r="AF99" s="135"/>
      <c r="AG99" s="135"/>
      <c r="AH99" s="135"/>
      <c r="AI99" s="135"/>
      <c r="AJ99" s="252"/>
      <c r="AK99" s="252"/>
      <c r="AL99" s="252"/>
    </row>
    <row r="100" spans="1:38" ht="16" thickBot="1">
      <c r="A100" s="135"/>
      <c r="B100" s="136" t="str">
        <f>IFERROR(VLOOKUP(A100,'Rapportage deelnemers'!A:D,4,0),"")</f>
        <v/>
      </c>
      <c r="C100" s="136" t="str">
        <f>IFERROR(VLOOKUP(A100,'Rapportage deelnemers'!A:E,5,0),"")</f>
        <v/>
      </c>
      <c r="D100" s="135"/>
      <c r="E100" s="135"/>
      <c r="F100" s="135"/>
      <c r="G100" s="135"/>
      <c r="H100" s="140" t="str">
        <f>IFERROR(VLOOKUP(A100,'Rapportage deelnemers'!A:X,23,0),"")</f>
        <v/>
      </c>
      <c r="I100" s="136" t="str">
        <f>IFERROR(VLOOKUP(A100,'Rapportage deelnemers'!A:J,9,0),"")</f>
        <v/>
      </c>
      <c r="J100" s="136" t="str">
        <f>IFERROR(VLOOKUP(A100,'Rapportage deelnemers'!A:K,10,0),"")</f>
        <v/>
      </c>
      <c r="K100" s="135"/>
      <c r="L100" s="223"/>
      <c r="M100" s="135"/>
      <c r="N100" s="136" t="str">
        <f>IFERROR(VLOOKUP($A100,'Rapportage deelnemers'!$A:L,11,0),"")</f>
        <v/>
      </c>
      <c r="O100" s="136" t="str">
        <f>IFERROR(VLOOKUP($A100,'Rapportage deelnemers'!$A:M,12,0),"")</f>
        <v/>
      </c>
      <c r="P100" s="136" t="str">
        <f>IFERROR(VLOOKUP($A100,'Rapportage deelnemers'!$A:N,13,0),"")</f>
        <v/>
      </c>
      <c r="Q100" s="136" t="str">
        <f>IFERROR(VLOOKUP($A100,'Rapportage deelnemers'!$A:O,14,0),"")</f>
        <v/>
      </c>
      <c r="R100" s="136" t="str">
        <f>IFERROR(VLOOKUP($A100,'Rapportage deelnemers'!$A:P,15,0),"")</f>
        <v/>
      </c>
      <c r="S100" s="136" t="str">
        <f>IFERROR(VLOOKUP($A100,'Rapportage deelnemers'!$A:Q,16,0),"")</f>
        <v/>
      </c>
      <c r="T100" s="136" t="str">
        <f>IFERROR(IF(VLOOKUP($A100,'Rapportage deelnemers'!$A:R,17,0)=0,"",VLOOKUP($A100,'Rapportage deelnemers'!$A:R,17,0)),"")</f>
        <v/>
      </c>
      <c r="U100" s="135"/>
      <c r="V100" s="135"/>
      <c r="W100" s="135"/>
      <c r="X100" s="135"/>
      <c r="Y100" s="135"/>
      <c r="Z100" s="135"/>
      <c r="AA100" s="135"/>
      <c r="AB100" s="199" t="str">
        <f t="shared" si="9"/>
        <v/>
      </c>
      <c r="AC100" s="199" t="str">
        <f t="shared" si="10"/>
        <v/>
      </c>
      <c r="AD100" s="199" t="str">
        <f t="shared" si="11"/>
        <v/>
      </c>
      <c r="AE100" s="135"/>
      <c r="AF100" s="135"/>
      <c r="AG100" s="135"/>
      <c r="AH100" s="135"/>
      <c r="AI100" s="135"/>
      <c r="AJ100" s="252"/>
      <c r="AK100" s="252"/>
      <c r="AL100" s="252"/>
    </row>
    <row r="101" spans="1:38" ht="16" thickBot="1">
      <c r="A101" s="135"/>
      <c r="B101" s="136" t="str">
        <f>IFERROR(VLOOKUP(A101,'Rapportage deelnemers'!A:D,4,0),"")</f>
        <v/>
      </c>
      <c r="C101" s="136" t="str">
        <f>IFERROR(VLOOKUP(A101,'Rapportage deelnemers'!A:E,5,0),"")</f>
        <v/>
      </c>
      <c r="D101" s="135"/>
      <c r="E101" s="135"/>
      <c r="F101" s="135"/>
      <c r="G101" s="135"/>
      <c r="H101" s="140" t="str">
        <f>IFERROR(VLOOKUP(A101,'Rapportage deelnemers'!A:X,23,0),"")</f>
        <v/>
      </c>
      <c r="I101" s="136" t="str">
        <f>IFERROR(VLOOKUP(A101,'Rapportage deelnemers'!A:J,9,0),"")</f>
        <v/>
      </c>
      <c r="J101" s="136" t="str">
        <f>IFERROR(VLOOKUP(A101,'Rapportage deelnemers'!A:K,10,0),"")</f>
        <v/>
      </c>
      <c r="K101" s="135"/>
      <c r="L101" s="223"/>
      <c r="M101" s="135"/>
      <c r="N101" s="136" t="str">
        <f>IFERROR(VLOOKUP($A101,'Rapportage deelnemers'!$A:L,11,0),"")</f>
        <v/>
      </c>
      <c r="O101" s="136" t="str">
        <f>IFERROR(VLOOKUP($A101,'Rapportage deelnemers'!$A:M,12,0),"")</f>
        <v/>
      </c>
      <c r="P101" s="136" t="str">
        <f>IFERROR(VLOOKUP($A101,'Rapportage deelnemers'!$A:N,13,0),"")</f>
        <v/>
      </c>
      <c r="Q101" s="136" t="str">
        <f>IFERROR(VLOOKUP($A101,'Rapportage deelnemers'!$A:O,14,0),"")</f>
        <v/>
      </c>
      <c r="R101" s="136" t="str">
        <f>IFERROR(VLOOKUP($A101,'Rapportage deelnemers'!$A:P,15,0),"")</f>
        <v/>
      </c>
      <c r="S101" s="136" t="str">
        <f>IFERROR(VLOOKUP($A101,'Rapportage deelnemers'!$A:Q,16,0),"")</f>
        <v/>
      </c>
      <c r="T101" s="136" t="str">
        <f>IFERROR(IF(VLOOKUP($A101,'Rapportage deelnemers'!$A:R,17,0)=0,"",VLOOKUP($A101,'Rapportage deelnemers'!$A:R,17,0)),"")</f>
        <v/>
      </c>
      <c r="U101" s="135"/>
      <c r="V101" s="135"/>
      <c r="W101" s="135"/>
      <c r="X101" s="135"/>
      <c r="Y101" s="135"/>
      <c r="Z101" s="135"/>
      <c r="AA101" s="135"/>
      <c r="AB101" s="199" t="str">
        <f t="shared" si="9"/>
        <v/>
      </c>
      <c r="AC101" s="199" t="str">
        <f t="shared" si="10"/>
        <v/>
      </c>
      <c r="AD101" s="199" t="str">
        <f t="shared" si="11"/>
        <v/>
      </c>
      <c r="AE101" s="135"/>
      <c r="AF101" s="135"/>
      <c r="AG101" s="135"/>
      <c r="AH101" s="135"/>
      <c r="AI101" s="135"/>
      <c r="AJ101" s="252"/>
      <c r="AK101" s="252"/>
      <c r="AL101" s="252"/>
    </row>
    <row r="102" spans="1:38" ht="16" thickBot="1">
      <c r="A102" s="135"/>
      <c r="B102" s="136" t="str">
        <f>IFERROR(VLOOKUP(A102,'Rapportage deelnemers'!A:D,4,0),"")</f>
        <v/>
      </c>
      <c r="C102" s="136" t="str">
        <f>IFERROR(VLOOKUP(A102,'Rapportage deelnemers'!A:E,5,0),"")</f>
        <v/>
      </c>
      <c r="D102" s="135"/>
      <c r="E102" s="135"/>
      <c r="F102" s="135"/>
      <c r="G102" s="135"/>
      <c r="H102" s="140" t="str">
        <f>IFERROR(VLOOKUP(A102,'Rapportage deelnemers'!A:X,23,0),"")</f>
        <v/>
      </c>
      <c r="I102" s="136" t="str">
        <f>IFERROR(VLOOKUP(A102,'Rapportage deelnemers'!A:J,9,0),"")</f>
        <v/>
      </c>
      <c r="J102" s="136" t="str">
        <f>IFERROR(VLOOKUP(A102,'Rapportage deelnemers'!A:K,10,0),"")</f>
        <v/>
      </c>
      <c r="K102" s="135"/>
      <c r="L102" s="223"/>
      <c r="M102" s="135"/>
      <c r="N102" s="136" t="str">
        <f>IFERROR(VLOOKUP($A102,'Rapportage deelnemers'!$A:L,11,0),"")</f>
        <v/>
      </c>
      <c r="O102" s="136" t="str">
        <f>IFERROR(VLOOKUP($A102,'Rapportage deelnemers'!$A:M,12,0),"")</f>
        <v/>
      </c>
      <c r="P102" s="136" t="str">
        <f>IFERROR(VLOOKUP($A102,'Rapportage deelnemers'!$A:N,13,0),"")</f>
        <v/>
      </c>
      <c r="Q102" s="136" t="str">
        <f>IFERROR(VLOOKUP($A102,'Rapportage deelnemers'!$A:O,14,0),"")</f>
        <v/>
      </c>
      <c r="R102" s="136" t="str">
        <f>IFERROR(VLOOKUP($A102,'Rapportage deelnemers'!$A:P,15,0),"")</f>
        <v/>
      </c>
      <c r="S102" s="136" t="str">
        <f>IFERROR(VLOOKUP($A102,'Rapportage deelnemers'!$A:Q,16,0),"")</f>
        <v/>
      </c>
      <c r="T102" s="136" t="str">
        <f>IFERROR(IF(VLOOKUP($A102,'Rapportage deelnemers'!$A:R,17,0)=0,"",VLOOKUP($A102,'Rapportage deelnemers'!$A:R,17,0)),"")</f>
        <v/>
      </c>
      <c r="U102" s="135"/>
      <c r="V102" s="135"/>
      <c r="W102" s="135"/>
      <c r="X102" s="135"/>
      <c r="Y102" s="135"/>
      <c r="Z102" s="135"/>
      <c r="AA102" s="135"/>
      <c r="AB102" s="199" t="str">
        <f t="shared" si="9"/>
        <v/>
      </c>
      <c r="AC102" s="199" t="str">
        <f t="shared" si="10"/>
        <v/>
      </c>
      <c r="AD102" s="199" t="str">
        <f t="shared" si="11"/>
        <v/>
      </c>
      <c r="AE102" s="135"/>
      <c r="AF102" s="135"/>
      <c r="AG102" s="135"/>
      <c r="AH102" s="135"/>
      <c r="AI102" s="135"/>
      <c r="AJ102" s="252"/>
      <c r="AK102" s="252"/>
      <c r="AL102" s="252"/>
    </row>
    <row r="103" spans="1:38" ht="16" thickBot="1">
      <c r="A103" s="135"/>
      <c r="B103" s="136" t="str">
        <f>IFERROR(VLOOKUP(A103,'Rapportage deelnemers'!A:D,4,0),"")</f>
        <v/>
      </c>
      <c r="C103" s="136" t="str">
        <f>IFERROR(VLOOKUP(A103,'Rapportage deelnemers'!A:E,5,0),"")</f>
        <v/>
      </c>
      <c r="D103" s="135"/>
      <c r="E103" s="135"/>
      <c r="F103" s="135"/>
      <c r="G103" s="135"/>
      <c r="H103" s="140" t="str">
        <f>IFERROR(VLOOKUP(A103,'Rapportage deelnemers'!A:X,23,0),"")</f>
        <v/>
      </c>
      <c r="I103" s="136" t="str">
        <f>IFERROR(VLOOKUP(A103,'Rapportage deelnemers'!A:J,9,0),"")</f>
        <v/>
      </c>
      <c r="J103" s="136" t="str">
        <f>IFERROR(VLOOKUP(A103,'Rapportage deelnemers'!A:K,10,0),"")</f>
        <v/>
      </c>
      <c r="K103" s="135"/>
      <c r="L103" s="223"/>
      <c r="M103" s="135"/>
      <c r="N103" s="136" t="str">
        <f>IFERROR(VLOOKUP($A103,'Rapportage deelnemers'!$A:L,11,0),"")</f>
        <v/>
      </c>
      <c r="O103" s="136" t="str">
        <f>IFERROR(VLOOKUP($A103,'Rapportage deelnemers'!$A:M,12,0),"")</f>
        <v/>
      </c>
      <c r="P103" s="136" t="str">
        <f>IFERROR(VLOOKUP($A103,'Rapportage deelnemers'!$A:N,13,0),"")</f>
        <v/>
      </c>
      <c r="Q103" s="136" t="str">
        <f>IFERROR(VLOOKUP($A103,'Rapportage deelnemers'!$A:O,14,0),"")</f>
        <v/>
      </c>
      <c r="R103" s="136" t="str">
        <f>IFERROR(VLOOKUP($A103,'Rapportage deelnemers'!$A:P,15,0),"")</f>
        <v/>
      </c>
      <c r="S103" s="136" t="str">
        <f>IFERROR(VLOOKUP($A103,'Rapportage deelnemers'!$A:Q,16,0),"")</f>
        <v/>
      </c>
      <c r="T103" s="136" t="str">
        <f>IFERROR(IF(VLOOKUP($A103,'Rapportage deelnemers'!$A:R,17,0)=0,"",VLOOKUP($A103,'Rapportage deelnemers'!$A:R,17,0)),"")</f>
        <v/>
      </c>
      <c r="U103" s="135"/>
      <c r="V103" s="135"/>
      <c r="W103" s="135"/>
      <c r="X103" s="135"/>
      <c r="Y103" s="135"/>
      <c r="Z103" s="135"/>
      <c r="AA103" s="135"/>
      <c r="AB103" s="199" t="str">
        <f t="shared" si="9"/>
        <v/>
      </c>
      <c r="AC103" s="199" t="str">
        <f t="shared" si="10"/>
        <v/>
      </c>
      <c r="AD103" s="199" t="str">
        <f t="shared" si="11"/>
        <v/>
      </c>
      <c r="AE103" s="135"/>
      <c r="AF103" s="135"/>
      <c r="AG103" s="135"/>
      <c r="AH103" s="135"/>
      <c r="AI103" s="135"/>
      <c r="AJ103" s="252"/>
      <c r="AK103" s="252"/>
      <c r="AL103" s="252"/>
    </row>
    <row r="104" spans="1:38" ht="16" thickBot="1">
      <c r="A104" s="135"/>
      <c r="B104" s="136" t="str">
        <f>IFERROR(VLOOKUP(A104,'Rapportage deelnemers'!A:D,4,0),"")</f>
        <v/>
      </c>
      <c r="C104" s="136" t="str">
        <f>IFERROR(VLOOKUP(A104,'Rapportage deelnemers'!A:E,5,0),"")</f>
        <v/>
      </c>
      <c r="D104" s="135"/>
      <c r="E104" s="135"/>
      <c r="F104" s="135"/>
      <c r="G104" s="135"/>
      <c r="H104" s="140" t="str">
        <f>IFERROR(VLOOKUP(A104,'Rapportage deelnemers'!A:X,23,0),"")</f>
        <v/>
      </c>
      <c r="I104" s="136" t="str">
        <f>IFERROR(VLOOKUP(A104,'Rapportage deelnemers'!A:J,9,0),"")</f>
        <v/>
      </c>
      <c r="J104" s="136" t="str">
        <f>IFERROR(VLOOKUP(A104,'Rapportage deelnemers'!A:K,10,0),"")</f>
        <v/>
      </c>
      <c r="K104" s="135"/>
      <c r="L104" s="223"/>
      <c r="M104" s="135"/>
      <c r="N104" s="136" t="str">
        <f>IFERROR(VLOOKUP($A104,'Rapportage deelnemers'!$A:L,11,0),"")</f>
        <v/>
      </c>
      <c r="O104" s="136" t="str">
        <f>IFERROR(VLOOKUP($A104,'Rapportage deelnemers'!$A:M,12,0),"")</f>
        <v/>
      </c>
      <c r="P104" s="136" t="str">
        <f>IFERROR(VLOOKUP($A104,'Rapportage deelnemers'!$A:N,13,0),"")</f>
        <v/>
      </c>
      <c r="Q104" s="136" t="str">
        <f>IFERROR(VLOOKUP($A104,'Rapportage deelnemers'!$A:O,14,0),"")</f>
        <v/>
      </c>
      <c r="R104" s="136" t="str">
        <f>IFERROR(VLOOKUP($A104,'Rapportage deelnemers'!$A:P,15,0),"")</f>
        <v/>
      </c>
      <c r="S104" s="136" t="str">
        <f>IFERROR(VLOOKUP($A104,'Rapportage deelnemers'!$A:Q,16,0),"")</f>
        <v/>
      </c>
      <c r="T104" s="136" t="str">
        <f>IFERROR(IF(VLOOKUP($A104,'Rapportage deelnemers'!$A:R,17,0)=0,"",VLOOKUP($A104,'Rapportage deelnemers'!$A:R,17,0)),"")</f>
        <v/>
      </c>
      <c r="U104" s="135"/>
      <c r="V104" s="135"/>
      <c r="W104" s="135"/>
      <c r="X104" s="135"/>
      <c r="Y104" s="135"/>
      <c r="Z104" s="135"/>
      <c r="AA104" s="135"/>
      <c r="AB104" s="199" t="str">
        <f t="shared" si="9"/>
        <v/>
      </c>
      <c r="AC104" s="199" t="str">
        <f t="shared" si="10"/>
        <v/>
      </c>
      <c r="AD104" s="199" t="str">
        <f t="shared" si="11"/>
        <v/>
      </c>
      <c r="AE104" s="135"/>
      <c r="AF104" s="135"/>
      <c r="AG104" s="135"/>
      <c r="AH104" s="135"/>
      <c r="AI104" s="135"/>
      <c r="AJ104" s="252"/>
      <c r="AK104" s="252"/>
      <c r="AL104" s="252"/>
    </row>
    <row r="105" spans="1:38" ht="16" thickBot="1">
      <c r="A105" s="135"/>
      <c r="B105" s="136" t="str">
        <f>IFERROR(VLOOKUP(A105,'Rapportage deelnemers'!A:D,4,0),"")</f>
        <v/>
      </c>
      <c r="C105" s="136" t="str">
        <f>IFERROR(VLOOKUP(A105,'Rapportage deelnemers'!A:E,5,0),"")</f>
        <v/>
      </c>
      <c r="D105" s="135"/>
      <c r="E105" s="135"/>
      <c r="F105" s="135"/>
      <c r="G105" s="135"/>
      <c r="H105" s="140" t="str">
        <f>IFERROR(VLOOKUP(A105,'Rapportage deelnemers'!A:X,23,0),"")</f>
        <v/>
      </c>
      <c r="I105" s="136" t="str">
        <f>IFERROR(VLOOKUP(A105,'Rapportage deelnemers'!A:J,9,0),"")</f>
        <v/>
      </c>
      <c r="J105" s="136" t="str">
        <f>IFERROR(VLOOKUP(A105,'Rapportage deelnemers'!A:K,10,0),"")</f>
        <v/>
      </c>
      <c r="K105" s="135"/>
      <c r="L105" s="223"/>
      <c r="M105" s="135"/>
      <c r="N105" s="136" t="str">
        <f>IFERROR(VLOOKUP($A105,'Rapportage deelnemers'!$A:L,11,0),"")</f>
        <v/>
      </c>
      <c r="O105" s="136" t="str">
        <f>IFERROR(VLOOKUP($A105,'Rapportage deelnemers'!$A:M,12,0),"")</f>
        <v/>
      </c>
      <c r="P105" s="136" t="str">
        <f>IFERROR(VLOOKUP($A105,'Rapportage deelnemers'!$A:N,13,0),"")</f>
        <v/>
      </c>
      <c r="Q105" s="136" t="str">
        <f>IFERROR(VLOOKUP($A105,'Rapportage deelnemers'!$A:O,14,0),"")</f>
        <v/>
      </c>
      <c r="R105" s="136" t="str">
        <f>IFERROR(VLOOKUP($A105,'Rapportage deelnemers'!$A:P,15,0),"")</f>
        <v/>
      </c>
      <c r="S105" s="136" t="str">
        <f>IFERROR(VLOOKUP($A105,'Rapportage deelnemers'!$A:Q,16,0),"")</f>
        <v/>
      </c>
      <c r="T105" s="136" t="str">
        <f>IFERROR(IF(VLOOKUP($A105,'Rapportage deelnemers'!$A:R,17,0)=0,"",VLOOKUP($A105,'Rapportage deelnemers'!$A:R,17,0)),"")</f>
        <v/>
      </c>
      <c r="U105" s="135"/>
      <c r="V105" s="135"/>
      <c r="W105" s="135"/>
      <c r="X105" s="135"/>
      <c r="Y105" s="135"/>
      <c r="Z105" s="135"/>
      <c r="AA105" s="135"/>
      <c r="AB105" s="199" t="str">
        <f t="shared" si="9"/>
        <v/>
      </c>
      <c r="AC105" s="199" t="str">
        <f t="shared" si="10"/>
        <v/>
      </c>
      <c r="AD105" s="199" t="str">
        <f t="shared" si="11"/>
        <v/>
      </c>
      <c r="AE105" s="135"/>
      <c r="AF105" s="135"/>
      <c r="AG105" s="135"/>
      <c r="AH105" s="135"/>
      <c r="AI105" s="135"/>
      <c r="AJ105" s="252"/>
      <c r="AK105" s="252"/>
      <c r="AL105" s="252"/>
    </row>
    <row r="106" spans="1:38" ht="16" thickBot="1">
      <c r="A106" s="135"/>
      <c r="B106" s="136" t="str">
        <f>IFERROR(VLOOKUP(A106,'Rapportage deelnemers'!A:D,4,0),"")</f>
        <v/>
      </c>
      <c r="C106" s="136" t="str">
        <f>IFERROR(VLOOKUP(A106,'Rapportage deelnemers'!A:E,5,0),"")</f>
        <v/>
      </c>
      <c r="D106" s="135"/>
      <c r="E106" s="135"/>
      <c r="F106" s="135"/>
      <c r="G106" s="135"/>
      <c r="H106" s="140" t="str">
        <f>IFERROR(VLOOKUP(A106,'Rapportage deelnemers'!A:X,23,0),"")</f>
        <v/>
      </c>
      <c r="I106" s="136" t="str">
        <f>IFERROR(VLOOKUP(A106,'Rapportage deelnemers'!A:J,9,0),"")</f>
        <v/>
      </c>
      <c r="J106" s="136" t="str">
        <f>IFERROR(VLOOKUP(A106,'Rapportage deelnemers'!A:K,10,0),"")</f>
        <v/>
      </c>
      <c r="K106" s="135"/>
      <c r="L106" s="223"/>
      <c r="M106" s="135"/>
      <c r="N106" s="136" t="str">
        <f>IFERROR(VLOOKUP($A106,'Rapportage deelnemers'!$A:L,11,0),"")</f>
        <v/>
      </c>
      <c r="O106" s="136" t="str">
        <f>IFERROR(VLOOKUP($A106,'Rapportage deelnemers'!$A:M,12,0),"")</f>
        <v/>
      </c>
      <c r="P106" s="136" t="str">
        <f>IFERROR(VLOOKUP($A106,'Rapportage deelnemers'!$A:N,13,0),"")</f>
        <v/>
      </c>
      <c r="Q106" s="136" t="str">
        <f>IFERROR(VLOOKUP($A106,'Rapportage deelnemers'!$A:O,14,0),"")</f>
        <v/>
      </c>
      <c r="R106" s="136" t="str">
        <f>IFERROR(VLOOKUP($A106,'Rapportage deelnemers'!$A:P,15,0),"")</f>
        <v/>
      </c>
      <c r="S106" s="136" t="str">
        <f>IFERROR(VLOOKUP($A106,'Rapportage deelnemers'!$A:Q,16,0),"")</f>
        <v/>
      </c>
      <c r="T106" s="136" t="str">
        <f>IFERROR(IF(VLOOKUP($A106,'Rapportage deelnemers'!$A:R,17,0)=0,"",VLOOKUP($A106,'Rapportage deelnemers'!$A:R,17,0)),"")</f>
        <v/>
      </c>
      <c r="U106" s="135"/>
      <c r="V106" s="135"/>
      <c r="W106" s="135"/>
      <c r="X106" s="135"/>
      <c r="Y106" s="135"/>
      <c r="Z106" s="135"/>
      <c r="AA106" s="135"/>
      <c r="AB106" s="199" t="str">
        <f t="shared" si="9"/>
        <v/>
      </c>
      <c r="AC106" s="199" t="str">
        <f t="shared" si="10"/>
        <v/>
      </c>
      <c r="AD106" s="199" t="str">
        <f t="shared" si="11"/>
        <v/>
      </c>
      <c r="AE106" s="135"/>
      <c r="AF106" s="135"/>
      <c r="AG106" s="135"/>
      <c r="AH106" s="135"/>
      <c r="AI106" s="135"/>
      <c r="AJ106" s="252"/>
      <c r="AK106" s="252"/>
      <c r="AL106" s="252"/>
    </row>
    <row r="107" spans="1:38" ht="16" thickBot="1">
      <c r="A107" s="135"/>
      <c r="B107" s="136" t="str">
        <f>IFERROR(VLOOKUP(A107,'Rapportage deelnemers'!A:D,4,0),"")</f>
        <v/>
      </c>
      <c r="C107" s="136" t="str">
        <f>IFERROR(VLOOKUP(A107,'Rapportage deelnemers'!A:E,5,0),"")</f>
        <v/>
      </c>
      <c r="D107" s="135"/>
      <c r="E107" s="135"/>
      <c r="F107" s="135"/>
      <c r="G107" s="135"/>
      <c r="H107" s="140" t="str">
        <f>IFERROR(VLOOKUP(A107,'Rapportage deelnemers'!A:X,23,0),"")</f>
        <v/>
      </c>
      <c r="I107" s="136" t="str">
        <f>IFERROR(VLOOKUP(A107,'Rapportage deelnemers'!A:J,9,0),"")</f>
        <v/>
      </c>
      <c r="J107" s="136" t="str">
        <f>IFERROR(VLOOKUP(A107,'Rapportage deelnemers'!A:K,10,0),"")</f>
        <v/>
      </c>
      <c r="K107" s="135"/>
      <c r="L107" s="223"/>
      <c r="M107" s="135"/>
      <c r="N107" s="136" t="str">
        <f>IFERROR(VLOOKUP($A107,'Rapportage deelnemers'!$A:L,11,0),"")</f>
        <v/>
      </c>
      <c r="O107" s="136" t="str">
        <f>IFERROR(VLOOKUP($A107,'Rapportage deelnemers'!$A:M,12,0),"")</f>
        <v/>
      </c>
      <c r="P107" s="136" t="str">
        <f>IFERROR(VLOOKUP($A107,'Rapportage deelnemers'!$A:N,13,0),"")</f>
        <v/>
      </c>
      <c r="Q107" s="136" t="str">
        <f>IFERROR(VLOOKUP($A107,'Rapportage deelnemers'!$A:O,14,0),"")</f>
        <v/>
      </c>
      <c r="R107" s="136" t="str">
        <f>IFERROR(VLOOKUP($A107,'Rapportage deelnemers'!$A:P,15,0),"")</f>
        <v/>
      </c>
      <c r="S107" s="136" t="str">
        <f>IFERROR(VLOOKUP($A107,'Rapportage deelnemers'!$A:Q,16,0),"")</f>
        <v/>
      </c>
      <c r="T107" s="136" t="str">
        <f>IFERROR(IF(VLOOKUP($A107,'Rapportage deelnemers'!$A:R,17,0)=0,"",VLOOKUP($A107,'Rapportage deelnemers'!$A:R,17,0)),"")</f>
        <v/>
      </c>
      <c r="U107" s="135"/>
      <c r="V107" s="135"/>
      <c r="W107" s="135"/>
      <c r="X107" s="135"/>
      <c r="Y107" s="135"/>
      <c r="Z107" s="135"/>
      <c r="AA107" s="135"/>
      <c r="AB107" s="199" t="str">
        <f t="shared" si="9"/>
        <v/>
      </c>
      <c r="AC107" s="199" t="str">
        <f t="shared" si="10"/>
        <v/>
      </c>
      <c r="AD107" s="199" t="str">
        <f t="shared" si="11"/>
        <v/>
      </c>
      <c r="AE107" s="135"/>
      <c r="AF107" s="135"/>
      <c r="AG107" s="135"/>
      <c r="AH107" s="135"/>
      <c r="AI107" s="135"/>
      <c r="AJ107" s="252"/>
      <c r="AK107" s="252"/>
      <c r="AL107" s="252"/>
    </row>
    <row r="108" spans="1:38" ht="16" thickBot="1">
      <c r="A108" s="135"/>
      <c r="B108" s="136" t="str">
        <f>IFERROR(VLOOKUP(A108,'Rapportage deelnemers'!A:D,4,0),"")</f>
        <v/>
      </c>
      <c r="C108" s="136" t="str">
        <f>IFERROR(VLOOKUP(A108,'Rapportage deelnemers'!A:E,5,0),"")</f>
        <v/>
      </c>
      <c r="D108" s="135"/>
      <c r="E108" s="135"/>
      <c r="F108" s="135"/>
      <c r="G108" s="135"/>
      <c r="H108" s="140" t="str">
        <f>IFERROR(VLOOKUP(A108,'Rapportage deelnemers'!A:X,23,0),"")</f>
        <v/>
      </c>
      <c r="I108" s="136" t="str">
        <f>IFERROR(VLOOKUP(A108,'Rapportage deelnemers'!A:J,9,0),"")</f>
        <v/>
      </c>
      <c r="J108" s="136" t="str">
        <f>IFERROR(VLOOKUP(A108,'Rapportage deelnemers'!A:K,10,0),"")</f>
        <v/>
      </c>
      <c r="K108" s="135"/>
      <c r="L108" s="223"/>
      <c r="M108" s="135"/>
      <c r="N108" s="136" t="str">
        <f>IFERROR(VLOOKUP($A108,'Rapportage deelnemers'!$A:L,11,0),"")</f>
        <v/>
      </c>
      <c r="O108" s="136" t="str">
        <f>IFERROR(VLOOKUP($A108,'Rapportage deelnemers'!$A:M,12,0),"")</f>
        <v/>
      </c>
      <c r="P108" s="136" t="str">
        <f>IFERROR(VLOOKUP($A108,'Rapportage deelnemers'!$A:N,13,0),"")</f>
        <v/>
      </c>
      <c r="Q108" s="136" t="str">
        <f>IFERROR(VLOOKUP($A108,'Rapportage deelnemers'!$A:O,14,0),"")</f>
        <v/>
      </c>
      <c r="R108" s="136" t="str">
        <f>IFERROR(VLOOKUP($A108,'Rapportage deelnemers'!$A:P,15,0),"")</f>
        <v/>
      </c>
      <c r="S108" s="136" t="str">
        <f>IFERROR(VLOOKUP($A108,'Rapportage deelnemers'!$A:Q,16,0),"")</f>
        <v/>
      </c>
      <c r="T108" s="136" t="str">
        <f>IFERROR(IF(VLOOKUP($A108,'Rapportage deelnemers'!$A:R,17,0)=0,"",VLOOKUP($A108,'Rapportage deelnemers'!$A:R,17,0)),"")</f>
        <v/>
      </c>
      <c r="U108" s="135"/>
      <c r="V108" s="135"/>
      <c r="W108" s="135"/>
      <c r="X108" s="135"/>
      <c r="Y108" s="135"/>
      <c r="Z108" s="135"/>
      <c r="AA108" s="135"/>
      <c r="AB108" s="199" t="str">
        <f t="shared" si="9"/>
        <v/>
      </c>
      <c r="AC108" s="199" t="str">
        <f t="shared" si="10"/>
        <v/>
      </c>
      <c r="AD108" s="199" t="str">
        <f t="shared" si="11"/>
        <v/>
      </c>
      <c r="AE108" s="135"/>
      <c r="AF108" s="135"/>
      <c r="AG108" s="135"/>
      <c r="AH108" s="135"/>
      <c r="AI108" s="135"/>
      <c r="AJ108" s="252"/>
      <c r="AK108" s="252"/>
      <c r="AL108" s="252"/>
    </row>
    <row r="109" spans="1:38" ht="16" thickBot="1">
      <c r="A109" s="135"/>
      <c r="B109" s="136" t="str">
        <f>IFERROR(VLOOKUP(A109,'Rapportage deelnemers'!A:D,4,0),"")</f>
        <v/>
      </c>
      <c r="C109" s="136" t="str">
        <f>IFERROR(VLOOKUP(A109,'Rapportage deelnemers'!A:E,5,0),"")</f>
        <v/>
      </c>
      <c r="D109" s="135"/>
      <c r="E109" s="135"/>
      <c r="F109" s="135"/>
      <c r="G109" s="135"/>
      <c r="H109" s="140" t="str">
        <f>IFERROR(VLOOKUP(A109,'Rapportage deelnemers'!A:X,23,0),"")</f>
        <v/>
      </c>
      <c r="I109" s="136" t="str">
        <f>IFERROR(VLOOKUP(A109,'Rapportage deelnemers'!A:J,9,0),"")</f>
        <v/>
      </c>
      <c r="J109" s="136" t="str">
        <f>IFERROR(VLOOKUP(A109,'Rapportage deelnemers'!A:K,10,0),"")</f>
        <v/>
      </c>
      <c r="K109" s="135"/>
      <c r="L109" s="223"/>
      <c r="M109" s="135"/>
      <c r="N109" s="136" t="str">
        <f>IFERROR(VLOOKUP($A109,'Rapportage deelnemers'!$A:L,11,0),"")</f>
        <v/>
      </c>
      <c r="O109" s="136" t="str">
        <f>IFERROR(VLOOKUP($A109,'Rapportage deelnemers'!$A:M,12,0),"")</f>
        <v/>
      </c>
      <c r="P109" s="136" t="str">
        <f>IFERROR(VLOOKUP($A109,'Rapportage deelnemers'!$A:N,13,0),"")</f>
        <v/>
      </c>
      <c r="Q109" s="136" t="str">
        <f>IFERROR(VLOOKUP($A109,'Rapportage deelnemers'!$A:O,14,0),"")</f>
        <v/>
      </c>
      <c r="R109" s="136" t="str">
        <f>IFERROR(VLOOKUP($A109,'Rapportage deelnemers'!$A:P,15,0),"")</f>
        <v/>
      </c>
      <c r="S109" s="136" t="str">
        <f>IFERROR(VLOOKUP($A109,'Rapportage deelnemers'!$A:Q,16,0),"")</f>
        <v/>
      </c>
      <c r="T109" s="136" t="str">
        <f>IFERROR(IF(VLOOKUP($A109,'Rapportage deelnemers'!$A:R,17,0)=0,"",VLOOKUP($A109,'Rapportage deelnemers'!$A:R,17,0)),"")</f>
        <v/>
      </c>
      <c r="U109" s="135"/>
      <c r="V109" s="135"/>
      <c r="W109" s="135"/>
      <c r="X109" s="135"/>
      <c r="Y109" s="135"/>
      <c r="Z109" s="135"/>
      <c r="AA109" s="135"/>
      <c r="AB109" s="199" t="str">
        <f t="shared" si="9"/>
        <v/>
      </c>
      <c r="AC109" s="199" t="str">
        <f t="shared" si="10"/>
        <v/>
      </c>
      <c r="AD109" s="199" t="str">
        <f t="shared" si="11"/>
        <v/>
      </c>
      <c r="AE109" s="135"/>
      <c r="AF109" s="135"/>
      <c r="AG109" s="135"/>
      <c r="AH109" s="135"/>
      <c r="AI109" s="135"/>
      <c r="AJ109" s="252"/>
      <c r="AK109" s="252"/>
      <c r="AL109" s="252"/>
    </row>
    <row r="110" spans="1:38" ht="16" thickBot="1">
      <c r="A110" s="135"/>
      <c r="B110" s="136" t="str">
        <f>IFERROR(VLOOKUP(A110,'Rapportage deelnemers'!A:D,4,0),"")</f>
        <v/>
      </c>
      <c r="C110" s="136" t="str">
        <f>IFERROR(VLOOKUP(A110,'Rapportage deelnemers'!A:E,5,0),"")</f>
        <v/>
      </c>
      <c r="D110" s="135"/>
      <c r="E110" s="135"/>
      <c r="F110" s="135"/>
      <c r="G110" s="135"/>
      <c r="H110" s="140" t="str">
        <f>IFERROR(VLOOKUP(A110,'Rapportage deelnemers'!A:X,23,0),"")</f>
        <v/>
      </c>
      <c r="I110" s="136" t="str">
        <f>IFERROR(VLOOKUP(A110,'Rapportage deelnemers'!A:J,9,0),"")</f>
        <v/>
      </c>
      <c r="J110" s="136" t="str">
        <f>IFERROR(VLOOKUP(A110,'Rapportage deelnemers'!A:K,10,0),"")</f>
        <v/>
      </c>
      <c r="K110" s="135"/>
      <c r="L110" s="223"/>
      <c r="M110" s="135"/>
      <c r="N110" s="136" t="str">
        <f>IFERROR(VLOOKUP($A110,'Rapportage deelnemers'!$A:L,11,0),"")</f>
        <v/>
      </c>
      <c r="O110" s="136" t="str">
        <f>IFERROR(VLOOKUP($A110,'Rapportage deelnemers'!$A:M,12,0),"")</f>
        <v/>
      </c>
      <c r="P110" s="136" t="str">
        <f>IFERROR(VLOOKUP($A110,'Rapportage deelnemers'!$A:N,13,0),"")</f>
        <v/>
      </c>
      <c r="Q110" s="136" t="str">
        <f>IFERROR(VLOOKUP($A110,'Rapportage deelnemers'!$A:O,14,0),"")</f>
        <v/>
      </c>
      <c r="R110" s="136" t="str">
        <f>IFERROR(VLOOKUP($A110,'Rapportage deelnemers'!$A:P,15,0),"")</f>
        <v/>
      </c>
      <c r="S110" s="136" t="str">
        <f>IFERROR(VLOOKUP($A110,'Rapportage deelnemers'!$A:Q,16,0),"")</f>
        <v/>
      </c>
      <c r="T110" s="136" t="str">
        <f>IFERROR(IF(VLOOKUP($A110,'Rapportage deelnemers'!$A:R,17,0)=0,"",VLOOKUP($A110,'Rapportage deelnemers'!$A:R,17,0)),"")</f>
        <v/>
      </c>
      <c r="U110" s="135"/>
      <c r="V110" s="135"/>
      <c r="W110" s="135"/>
      <c r="X110" s="135"/>
      <c r="Y110" s="135"/>
      <c r="Z110" s="135"/>
      <c r="AA110" s="135"/>
      <c r="AB110" s="199" t="str">
        <f t="shared" si="9"/>
        <v/>
      </c>
      <c r="AC110" s="199" t="str">
        <f t="shared" si="10"/>
        <v/>
      </c>
      <c r="AD110" s="199" t="str">
        <f t="shared" si="11"/>
        <v/>
      </c>
      <c r="AE110" s="135"/>
      <c r="AF110" s="135"/>
      <c r="AG110" s="135"/>
      <c r="AH110" s="135"/>
      <c r="AI110" s="135"/>
      <c r="AJ110" s="252"/>
      <c r="AK110" s="252"/>
      <c r="AL110" s="252"/>
    </row>
    <row r="111" spans="1:38" ht="16" thickBot="1">
      <c r="A111" s="135"/>
      <c r="B111" s="136" t="str">
        <f>IFERROR(VLOOKUP(A111,'Rapportage deelnemers'!A:D,4,0),"")</f>
        <v/>
      </c>
      <c r="C111" s="136" t="str">
        <f>IFERROR(VLOOKUP(A111,'Rapportage deelnemers'!A:E,5,0),"")</f>
        <v/>
      </c>
      <c r="D111" s="135"/>
      <c r="E111" s="135"/>
      <c r="F111" s="135"/>
      <c r="G111" s="135"/>
      <c r="H111" s="140" t="str">
        <f>IFERROR(VLOOKUP(A111,'Rapportage deelnemers'!A:X,23,0),"")</f>
        <v/>
      </c>
      <c r="I111" s="136" t="str">
        <f>IFERROR(VLOOKUP(A111,'Rapportage deelnemers'!A:J,9,0),"")</f>
        <v/>
      </c>
      <c r="J111" s="136" t="str">
        <f>IFERROR(VLOOKUP(A111,'Rapportage deelnemers'!A:K,10,0),"")</f>
        <v/>
      </c>
      <c r="K111" s="135"/>
      <c r="L111" s="223"/>
      <c r="M111" s="135"/>
      <c r="N111" s="136" t="str">
        <f>IFERROR(VLOOKUP($A111,'Rapportage deelnemers'!$A:L,11,0),"")</f>
        <v/>
      </c>
      <c r="O111" s="136" t="str">
        <f>IFERROR(VLOOKUP($A111,'Rapportage deelnemers'!$A:M,12,0),"")</f>
        <v/>
      </c>
      <c r="P111" s="136" t="str">
        <f>IFERROR(VLOOKUP($A111,'Rapportage deelnemers'!$A:N,13,0),"")</f>
        <v/>
      </c>
      <c r="Q111" s="136" t="str">
        <f>IFERROR(VLOOKUP($A111,'Rapportage deelnemers'!$A:O,14,0),"")</f>
        <v/>
      </c>
      <c r="R111" s="136" t="str">
        <f>IFERROR(VLOOKUP($A111,'Rapportage deelnemers'!$A:P,15,0),"")</f>
        <v/>
      </c>
      <c r="S111" s="136" t="str">
        <f>IFERROR(VLOOKUP($A111,'Rapportage deelnemers'!$A:Q,16,0),"")</f>
        <v/>
      </c>
      <c r="T111" s="136" t="str">
        <f>IFERROR(IF(VLOOKUP($A111,'Rapportage deelnemers'!$A:R,17,0)=0,"",VLOOKUP($A111,'Rapportage deelnemers'!$A:R,17,0)),"")</f>
        <v/>
      </c>
      <c r="U111" s="135"/>
      <c r="V111" s="135"/>
      <c r="W111" s="135"/>
      <c r="X111" s="135"/>
      <c r="Y111" s="135"/>
      <c r="Z111" s="135"/>
      <c r="AA111" s="135"/>
      <c r="AB111" s="199" t="str">
        <f t="shared" si="9"/>
        <v/>
      </c>
      <c r="AC111" s="199" t="str">
        <f t="shared" si="10"/>
        <v/>
      </c>
      <c r="AD111" s="199" t="str">
        <f t="shared" si="11"/>
        <v/>
      </c>
      <c r="AE111" s="135"/>
      <c r="AF111" s="135"/>
      <c r="AG111" s="135"/>
      <c r="AH111" s="135"/>
      <c r="AI111" s="135"/>
      <c r="AJ111" s="252"/>
      <c r="AK111" s="252"/>
      <c r="AL111" s="252"/>
    </row>
    <row r="112" spans="1:38" ht="16" thickBot="1">
      <c r="A112" s="135"/>
      <c r="B112" s="136" t="str">
        <f>IFERROR(VLOOKUP(A112,'Rapportage deelnemers'!A:D,4,0),"")</f>
        <v/>
      </c>
      <c r="C112" s="136" t="str">
        <f>IFERROR(VLOOKUP(A112,'Rapportage deelnemers'!A:E,5,0),"")</f>
        <v/>
      </c>
      <c r="D112" s="135"/>
      <c r="E112" s="135"/>
      <c r="F112" s="135"/>
      <c r="G112" s="135"/>
      <c r="H112" s="140" t="str">
        <f>IFERROR(VLOOKUP(A112,'Rapportage deelnemers'!A:X,23,0),"")</f>
        <v/>
      </c>
      <c r="I112" s="136" t="str">
        <f>IFERROR(VLOOKUP(A112,'Rapportage deelnemers'!A:J,9,0),"")</f>
        <v/>
      </c>
      <c r="J112" s="136" t="str">
        <f>IFERROR(VLOOKUP(A112,'Rapportage deelnemers'!A:K,10,0),"")</f>
        <v/>
      </c>
      <c r="K112" s="135"/>
      <c r="L112" s="223"/>
      <c r="M112" s="135"/>
      <c r="N112" s="136" t="str">
        <f>IFERROR(VLOOKUP($A112,'Rapportage deelnemers'!$A:L,11,0),"")</f>
        <v/>
      </c>
      <c r="O112" s="136" t="str">
        <f>IFERROR(VLOOKUP($A112,'Rapportage deelnemers'!$A:M,12,0),"")</f>
        <v/>
      </c>
      <c r="P112" s="136" t="str">
        <f>IFERROR(VLOOKUP($A112,'Rapportage deelnemers'!$A:N,13,0),"")</f>
        <v/>
      </c>
      <c r="Q112" s="136" t="str">
        <f>IFERROR(VLOOKUP($A112,'Rapportage deelnemers'!$A:O,14,0),"")</f>
        <v/>
      </c>
      <c r="R112" s="136" t="str">
        <f>IFERROR(VLOOKUP($A112,'Rapportage deelnemers'!$A:P,15,0),"")</f>
        <v/>
      </c>
      <c r="S112" s="136" t="str">
        <f>IFERROR(VLOOKUP($A112,'Rapportage deelnemers'!$A:Q,16,0),"")</f>
        <v/>
      </c>
      <c r="T112" s="136" t="str">
        <f>IFERROR(IF(VLOOKUP($A112,'Rapportage deelnemers'!$A:R,17,0)=0,"",VLOOKUP($A112,'Rapportage deelnemers'!$A:R,17,0)),"")</f>
        <v/>
      </c>
      <c r="U112" s="135"/>
      <c r="V112" s="135"/>
      <c r="W112" s="135"/>
      <c r="X112" s="135"/>
      <c r="Y112" s="135"/>
      <c r="Z112" s="135"/>
      <c r="AA112" s="135"/>
      <c r="AB112" s="199" t="str">
        <f t="shared" si="9"/>
        <v/>
      </c>
      <c r="AC112" s="199" t="str">
        <f t="shared" si="10"/>
        <v/>
      </c>
      <c r="AD112" s="199" t="str">
        <f t="shared" si="11"/>
        <v/>
      </c>
      <c r="AE112" s="135"/>
      <c r="AF112" s="135"/>
      <c r="AG112" s="135"/>
      <c r="AH112" s="135"/>
      <c r="AI112" s="135"/>
      <c r="AJ112" s="252"/>
      <c r="AK112" s="252"/>
      <c r="AL112" s="252"/>
    </row>
    <row r="113" spans="1:38" ht="16" thickBot="1">
      <c r="A113" s="135"/>
      <c r="B113" s="136" t="str">
        <f>IFERROR(VLOOKUP(A113,'Rapportage deelnemers'!A:D,4,0),"")</f>
        <v/>
      </c>
      <c r="C113" s="136" t="str">
        <f>IFERROR(VLOOKUP(A113,'Rapportage deelnemers'!A:E,5,0),"")</f>
        <v/>
      </c>
      <c r="D113" s="135"/>
      <c r="E113" s="135"/>
      <c r="F113" s="135"/>
      <c r="G113" s="135"/>
      <c r="H113" s="140" t="str">
        <f>IFERROR(VLOOKUP(A113,'Rapportage deelnemers'!A:X,23,0),"")</f>
        <v/>
      </c>
      <c r="I113" s="136" t="str">
        <f>IFERROR(VLOOKUP(A113,'Rapportage deelnemers'!A:J,9,0),"")</f>
        <v/>
      </c>
      <c r="J113" s="136" t="str">
        <f>IFERROR(VLOOKUP(A113,'Rapportage deelnemers'!A:K,10,0),"")</f>
        <v/>
      </c>
      <c r="K113" s="135"/>
      <c r="L113" s="223"/>
      <c r="M113" s="135"/>
      <c r="N113" s="136" t="str">
        <f>IFERROR(VLOOKUP($A113,'Rapportage deelnemers'!$A:L,11,0),"")</f>
        <v/>
      </c>
      <c r="O113" s="136" t="str">
        <f>IFERROR(VLOOKUP($A113,'Rapportage deelnemers'!$A:M,12,0),"")</f>
        <v/>
      </c>
      <c r="P113" s="136" t="str">
        <f>IFERROR(VLOOKUP($A113,'Rapportage deelnemers'!$A:N,13,0),"")</f>
        <v/>
      </c>
      <c r="Q113" s="136" t="str">
        <f>IFERROR(VLOOKUP($A113,'Rapportage deelnemers'!$A:O,14,0),"")</f>
        <v/>
      </c>
      <c r="R113" s="136" t="str">
        <f>IFERROR(VLOOKUP($A113,'Rapportage deelnemers'!$A:P,15,0),"")</f>
        <v/>
      </c>
      <c r="S113" s="136" t="str">
        <f>IFERROR(VLOOKUP($A113,'Rapportage deelnemers'!$A:Q,16,0),"")</f>
        <v/>
      </c>
      <c r="T113" s="136" t="str">
        <f>IFERROR(IF(VLOOKUP($A113,'Rapportage deelnemers'!$A:R,17,0)=0,"",VLOOKUP($A113,'Rapportage deelnemers'!$A:R,17,0)),"")</f>
        <v/>
      </c>
      <c r="U113" s="135"/>
      <c r="V113" s="135"/>
      <c r="W113" s="135"/>
      <c r="X113" s="135"/>
      <c r="Y113" s="135"/>
      <c r="Z113" s="135"/>
      <c r="AA113" s="135"/>
      <c r="AB113" s="199" t="str">
        <f t="shared" si="9"/>
        <v/>
      </c>
      <c r="AC113" s="199" t="str">
        <f t="shared" si="10"/>
        <v/>
      </c>
      <c r="AD113" s="199" t="str">
        <f t="shared" si="11"/>
        <v/>
      </c>
      <c r="AE113" s="135"/>
      <c r="AF113" s="135"/>
      <c r="AG113" s="135"/>
      <c r="AH113" s="135"/>
      <c r="AI113" s="135"/>
      <c r="AJ113" s="252"/>
      <c r="AK113" s="252"/>
      <c r="AL113" s="252"/>
    </row>
    <row r="114" spans="1:38" ht="16" thickBot="1">
      <c r="A114" s="135"/>
      <c r="B114" s="136" t="str">
        <f>IFERROR(VLOOKUP(A114,'Rapportage deelnemers'!A:D,4,0),"")</f>
        <v/>
      </c>
      <c r="C114" s="136" t="str">
        <f>IFERROR(VLOOKUP(A114,'Rapportage deelnemers'!A:E,5,0),"")</f>
        <v/>
      </c>
      <c r="D114" s="135"/>
      <c r="E114" s="135"/>
      <c r="F114" s="135"/>
      <c r="G114" s="135"/>
      <c r="H114" s="140" t="str">
        <f>IFERROR(VLOOKUP(A114,'Rapportage deelnemers'!A:X,23,0),"")</f>
        <v/>
      </c>
      <c r="I114" s="136" t="str">
        <f>IFERROR(VLOOKUP(A114,'Rapportage deelnemers'!A:J,9,0),"")</f>
        <v/>
      </c>
      <c r="J114" s="136" t="str">
        <f>IFERROR(VLOOKUP(A114,'Rapportage deelnemers'!A:K,10,0),"")</f>
        <v/>
      </c>
      <c r="K114" s="135"/>
      <c r="L114" s="223"/>
      <c r="M114" s="135"/>
      <c r="N114" s="136" t="str">
        <f>IFERROR(VLOOKUP($A114,'Rapportage deelnemers'!$A:L,11,0),"")</f>
        <v/>
      </c>
      <c r="O114" s="136" t="str">
        <f>IFERROR(VLOOKUP($A114,'Rapportage deelnemers'!$A:M,12,0),"")</f>
        <v/>
      </c>
      <c r="P114" s="136" t="str">
        <f>IFERROR(VLOOKUP($A114,'Rapportage deelnemers'!$A:N,13,0),"")</f>
        <v/>
      </c>
      <c r="Q114" s="136" t="str">
        <f>IFERROR(VLOOKUP($A114,'Rapportage deelnemers'!$A:O,14,0),"")</f>
        <v/>
      </c>
      <c r="R114" s="136" t="str">
        <f>IFERROR(VLOOKUP($A114,'Rapportage deelnemers'!$A:P,15,0),"")</f>
        <v/>
      </c>
      <c r="S114" s="136" t="str">
        <f>IFERROR(VLOOKUP($A114,'Rapportage deelnemers'!$A:Q,16,0),"")</f>
        <v/>
      </c>
      <c r="T114" s="136" t="str">
        <f>IFERROR(IF(VLOOKUP($A114,'Rapportage deelnemers'!$A:R,17,0)=0,"",VLOOKUP($A114,'Rapportage deelnemers'!$A:R,17,0)),"")</f>
        <v/>
      </c>
      <c r="U114" s="135"/>
      <c r="V114" s="135"/>
      <c r="W114" s="135"/>
      <c r="X114" s="135"/>
      <c r="Y114" s="135"/>
      <c r="Z114" s="135"/>
      <c r="AA114" s="135"/>
      <c r="AB114" s="199" t="str">
        <f t="shared" si="9"/>
        <v/>
      </c>
      <c r="AC114" s="199" t="str">
        <f t="shared" si="10"/>
        <v/>
      </c>
      <c r="AD114" s="199" t="str">
        <f t="shared" si="11"/>
        <v/>
      </c>
      <c r="AE114" s="135"/>
      <c r="AF114" s="135"/>
      <c r="AG114" s="135"/>
      <c r="AH114" s="135"/>
      <c r="AI114" s="135"/>
      <c r="AJ114" s="252"/>
      <c r="AK114" s="252"/>
      <c r="AL114" s="252"/>
    </row>
    <row r="115" spans="1:38" ht="16" thickBot="1">
      <c r="A115" s="135"/>
      <c r="B115" s="136" t="str">
        <f>IFERROR(VLOOKUP(A115,'Rapportage deelnemers'!A:D,4,0),"")</f>
        <v/>
      </c>
      <c r="C115" s="136" t="str">
        <f>IFERROR(VLOOKUP(A115,'Rapportage deelnemers'!A:E,5,0),"")</f>
        <v/>
      </c>
      <c r="D115" s="135"/>
      <c r="E115" s="135"/>
      <c r="F115" s="135"/>
      <c r="G115" s="139"/>
      <c r="H115" s="140" t="str">
        <f>IFERROR(VLOOKUP(A115,'Rapportage deelnemers'!A:X,23,0),"")</f>
        <v/>
      </c>
      <c r="I115" s="136" t="str">
        <f>IFERROR(VLOOKUP(A115,'Rapportage deelnemers'!A:J,9,0),"")</f>
        <v/>
      </c>
      <c r="J115" s="136" t="str">
        <f>IFERROR(VLOOKUP(A115,'Rapportage deelnemers'!A:K,10,0),"")</f>
        <v/>
      </c>
      <c r="K115" s="135"/>
      <c r="L115" s="223"/>
      <c r="M115" s="135"/>
      <c r="N115" s="136" t="str">
        <f>IFERROR(VLOOKUP($A115,'Rapportage deelnemers'!$A:L,11,0),"")</f>
        <v/>
      </c>
      <c r="O115" s="136" t="str">
        <f>IFERROR(VLOOKUP($A115,'Rapportage deelnemers'!$A:M,12,0),"")</f>
        <v/>
      </c>
      <c r="P115" s="136" t="str">
        <f>IFERROR(VLOOKUP($A115,'Rapportage deelnemers'!$A:N,13,0),"")</f>
        <v/>
      </c>
      <c r="Q115" s="136" t="str">
        <f>IFERROR(VLOOKUP($A115,'Rapportage deelnemers'!$A:O,14,0),"")</f>
        <v/>
      </c>
      <c r="R115" s="136" t="str">
        <f>IFERROR(VLOOKUP($A115,'Rapportage deelnemers'!$A:P,15,0),"")</f>
        <v/>
      </c>
      <c r="S115" s="136" t="str">
        <f>IFERROR(VLOOKUP($A115,'Rapportage deelnemers'!$A:Q,16,0),"")</f>
        <v/>
      </c>
      <c r="T115" s="136" t="str">
        <f>IFERROR(IF(VLOOKUP($A115,'Rapportage deelnemers'!$A:R,17,0)=0,"",VLOOKUP($A115,'Rapportage deelnemers'!$A:R,17,0)),"")</f>
        <v/>
      </c>
      <c r="U115" s="135"/>
      <c r="V115" s="135"/>
      <c r="W115" s="135"/>
      <c r="X115" s="135"/>
      <c r="Y115" s="135"/>
      <c r="Z115" s="135"/>
      <c r="AA115" s="135"/>
      <c r="AB115" s="199" t="str">
        <f t="shared" si="9"/>
        <v/>
      </c>
      <c r="AC115" s="199" t="str">
        <f t="shared" si="10"/>
        <v/>
      </c>
      <c r="AD115" s="199" t="str">
        <f t="shared" si="11"/>
        <v/>
      </c>
      <c r="AE115" s="135"/>
      <c r="AF115" s="135"/>
      <c r="AG115" s="135"/>
      <c r="AH115" s="135"/>
      <c r="AI115" s="135"/>
      <c r="AJ115" s="252"/>
      <c r="AK115" s="252"/>
      <c r="AL115" s="252"/>
    </row>
    <row r="116" spans="1:38" ht="16" thickBot="1">
      <c r="A116" s="135"/>
      <c r="B116" s="136" t="str">
        <f>IFERROR(VLOOKUP(A116,'Rapportage deelnemers'!A:D,4,0),"")</f>
        <v/>
      </c>
      <c r="C116" s="136" t="str">
        <f>IFERROR(VLOOKUP(A116,'Rapportage deelnemers'!A:E,5,0),"")</f>
        <v/>
      </c>
      <c r="D116" s="135"/>
      <c r="E116" s="135"/>
      <c r="F116" s="135"/>
      <c r="G116" s="135"/>
      <c r="H116" s="140" t="str">
        <f>IFERROR(VLOOKUP(A116,'Rapportage deelnemers'!A:X,23,0),"")</f>
        <v/>
      </c>
      <c r="I116" s="136" t="str">
        <f>IFERROR(VLOOKUP(A116,'Rapportage deelnemers'!A:J,9,0),"")</f>
        <v/>
      </c>
      <c r="J116" s="136" t="str">
        <f>IFERROR(VLOOKUP(A116,'Rapportage deelnemers'!A:K,10,0),"")</f>
        <v/>
      </c>
      <c r="K116" s="135"/>
      <c r="L116" s="223"/>
      <c r="M116" s="135"/>
      <c r="N116" s="136" t="str">
        <f>IFERROR(VLOOKUP($A116,'Rapportage deelnemers'!$A:L,11,0),"")</f>
        <v/>
      </c>
      <c r="O116" s="136" t="str">
        <f>IFERROR(VLOOKUP($A116,'Rapportage deelnemers'!$A:M,12,0),"")</f>
        <v/>
      </c>
      <c r="P116" s="136" t="str">
        <f>IFERROR(VLOOKUP($A116,'Rapportage deelnemers'!$A:N,13,0),"")</f>
        <v/>
      </c>
      <c r="Q116" s="136" t="str">
        <f>IFERROR(VLOOKUP($A116,'Rapportage deelnemers'!$A:O,14,0),"")</f>
        <v/>
      </c>
      <c r="R116" s="136" t="str">
        <f>IFERROR(VLOOKUP($A116,'Rapportage deelnemers'!$A:P,15,0),"")</f>
        <v/>
      </c>
      <c r="S116" s="136" t="str">
        <f>IFERROR(VLOOKUP($A116,'Rapportage deelnemers'!$A:Q,16,0),"")</f>
        <v/>
      </c>
      <c r="T116" s="136" t="str">
        <f>IFERROR(IF(VLOOKUP($A116,'Rapportage deelnemers'!$A:R,17,0)=0,"",VLOOKUP($A116,'Rapportage deelnemers'!$A:R,17,0)),"")</f>
        <v/>
      </c>
      <c r="U116" s="135"/>
      <c r="V116" s="135"/>
      <c r="W116" s="135"/>
      <c r="X116" s="135"/>
      <c r="Y116" s="135"/>
      <c r="Z116" s="135"/>
      <c r="AA116" s="135"/>
      <c r="AB116" s="199" t="str">
        <f t="shared" si="9"/>
        <v/>
      </c>
      <c r="AC116" s="199" t="str">
        <f t="shared" si="10"/>
        <v/>
      </c>
      <c r="AD116" s="199" t="str">
        <f t="shared" si="11"/>
        <v/>
      </c>
      <c r="AE116" s="135"/>
      <c r="AF116" s="135"/>
      <c r="AG116" s="135"/>
      <c r="AH116" s="135"/>
      <c r="AI116" s="135"/>
      <c r="AJ116" s="252"/>
      <c r="AK116" s="252"/>
      <c r="AL116" s="252"/>
    </row>
    <row r="117" spans="1:38" ht="16" thickBot="1">
      <c r="A117" s="135"/>
      <c r="B117" s="136" t="str">
        <f>IFERROR(VLOOKUP(A117,'Rapportage deelnemers'!A:D,4,0),"")</f>
        <v/>
      </c>
      <c r="C117" s="136" t="str">
        <f>IFERROR(VLOOKUP(A117,'Rapportage deelnemers'!A:E,5,0),"")</f>
        <v/>
      </c>
      <c r="D117" s="135"/>
      <c r="E117" s="135"/>
      <c r="F117" s="135"/>
      <c r="G117" s="135"/>
      <c r="H117" s="140" t="str">
        <f>IFERROR(VLOOKUP(A117,'Rapportage deelnemers'!A:X,23,0),"")</f>
        <v/>
      </c>
      <c r="I117" s="136" t="str">
        <f>IFERROR(VLOOKUP(A117,'Rapportage deelnemers'!A:J,9,0),"")</f>
        <v/>
      </c>
      <c r="J117" s="136" t="str">
        <f>IFERROR(VLOOKUP(A117,'Rapportage deelnemers'!A:K,10,0),"")</f>
        <v/>
      </c>
      <c r="K117" s="135"/>
      <c r="L117" s="223"/>
      <c r="M117" s="135"/>
      <c r="N117" s="136" t="str">
        <f>IFERROR(VLOOKUP($A117,'Rapportage deelnemers'!$A:L,11,0),"")</f>
        <v/>
      </c>
      <c r="O117" s="136" t="str">
        <f>IFERROR(VLOOKUP($A117,'Rapportage deelnemers'!$A:M,12,0),"")</f>
        <v/>
      </c>
      <c r="P117" s="136" t="str">
        <f>IFERROR(VLOOKUP($A117,'Rapportage deelnemers'!$A:N,13,0),"")</f>
        <v/>
      </c>
      <c r="Q117" s="136" t="str">
        <f>IFERROR(VLOOKUP($A117,'Rapportage deelnemers'!$A:O,14,0),"")</f>
        <v/>
      </c>
      <c r="R117" s="136" t="str">
        <f>IFERROR(VLOOKUP($A117,'Rapportage deelnemers'!$A:P,15,0),"")</f>
        <v/>
      </c>
      <c r="S117" s="136" t="str">
        <f>IFERROR(VLOOKUP($A117,'Rapportage deelnemers'!$A:Q,16,0),"")</f>
        <v/>
      </c>
      <c r="T117" s="136" t="str">
        <f>IFERROR(IF(VLOOKUP($A117,'Rapportage deelnemers'!$A:R,17,0)=0,"",VLOOKUP($A117,'Rapportage deelnemers'!$A:R,17,0)),"")</f>
        <v/>
      </c>
      <c r="U117" s="135"/>
      <c r="V117" s="135"/>
      <c r="W117" s="135"/>
      <c r="X117" s="135"/>
      <c r="Y117" s="135"/>
      <c r="Z117" s="135"/>
      <c r="AA117" s="135"/>
      <c r="AB117" s="199" t="str">
        <f t="shared" si="9"/>
        <v/>
      </c>
      <c r="AC117" s="199" t="str">
        <f t="shared" si="10"/>
        <v/>
      </c>
      <c r="AD117" s="199" t="str">
        <f t="shared" si="11"/>
        <v/>
      </c>
      <c r="AE117" s="135"/>
      <c r="AF117" s="135"/>
      <c r="AG117" s="135"/>
      <c r="AH117" s="135"/>
      <c r="AI117" s="135"/>
      <c r="AJ117" s="252"/>
      <c r="AK117" s="252"/>
      <c r="AL117" s="252"/>
    </row>
    <row r="118" spans="1:38" ht="16" thickBot="1">
      <c r="A118" s="135"/>
      <c r="B118" s="136" t="str">
        <f>IFERROR(VLOOKUP(A118,'Rapportage deelnemers'!A:D,4,0),"")</f>
        <v/>
      </c>
      <c r="C118" s="136" t="str">
        <f>IFERROR(VLOOKUP(A118,'Rapportage deelnemers'!A:E,5,0),"")</f>
        <v/>
      </c>
      <c r="D118" s="135"/>
      <c r="E118" s="135"/>
      <c r="F118" s="135"/>
      <c r="G118" s="135"/>
      <c r="H118" s="140" t="str">
        <f>IFERROR(VLOOKUP(A118,'Rapportage deelnemers'!A:X,23,0),"")</f>
        <v/>
      </c>
      <c r="I118" s="136" t="str">
        <f>IFERROR(VLOOKUP(A118,'Rapportage deelnemers'!A:J,9,0),"")</f>
        <v/>
      </c>
      <c r="J118" s="136" t="str">
        <f>IFERROR(VLOOKUP(A118,'Rapportage deelnemers'!A:K,10,0),"")</f>
        <v/>
      </c>
      <c r="K118" s="135"/>
      <c r="L118" s="223"/>
      <c r="M118" s="135"/>
      <c r="N118" s="136" t="str">
        <f>IFERROR(VLOOKUP($A118,'Rapportage deelnemers'!$A:L,11,0),"")</f>
        <v/>
      </c>
      <c r="O118" s="136" t="str">
        <f>IFERROR(VLOOKUP($A118,'Rapportage deelnemers'!$A:M,12,0),"")</f>
        <v/>
      </c>
      <c r="P118" s="136" t="str">
        <f>IFERROR(VLOOKUP($A118,'Rapportage deelnemers'!$A:N,13,0),"")</f>
        <v/>
      </c>
      <c r="Q118" s="136" t="str">
        <f>IFERROR(VLOOKUP($A118,'Rapportage deelnemers'!$A:O,14,0),"")</f>
        <v/>
      </c>
      <c r="R118" s="136" t="str">
        <f>IFERROR(VLOOKUP($A118,'Rapportage deelnemers'!$A:P,15,0),"")</f>
        <v/>
      </c>
      <c r="S118" s="136" t="str">
        <f>IFERROR(VLOOKUP($A118,'Rapportage deelnemers'!$A:Q,16,0),"")</f>
        <v/>
      </c>
      <c r="T118" s="136" t="str">
        <f>IFERROR(IF(VLOOKUP($A118,'Rapportage deelnemers'!$A:R,17,0)=0,"",VLOOKUP($A118,'Rapportage deelnemers'!$A:R,17,0)),"")</f>
        <v/>
      </c>
      <c r="U118" s="135"/>
      <c r="V118" s="135"/>
      <c r="W118" s="135"/>
      <c r="X118" s="135"/>
      <c r="Y118" s="135"/>
      <c r="Z118" s="135"/>
      <c r="AA118" s="135"/>
      <c r="AB118" s="199" t="str">
        <f t="shared" si="9"/>
        <v/>
      </c>
      <c r="AC118" s="199" t="str">
        <f t="shared" si="10"/>
        <v/>
      </c>
      <c r="AD118" s="199" t="str">
        <f t="shared" si="11"/>
        <v/>
      </c>
      <c r="AE118" s="135"/>
      <c r="AF118" s="135"/>
      <c r="AG118" s="135"/>
      <c r="AH118" s="135"/>
      <c r="AI118" s="135"/>
      <c r="AJ118" s="252"/>
      <c r="AK118" s="252"/>
      <c r="AL118" s="252"/>
    </row>
    <row r="119" spans="1:38" ht="16" thickBot="1">
      <c r="A119" s="135"/>
      <c r="B119" s="136" t="str">
        <f>IFERROR(VLOOKUP(A119,'Rapportage deelnemers'!A:D,4,0),"")</f>
        <v/>
      </c>
      <c r="C119" s="136" t="str">
        <f>IFERROR(VLOOKUP(A119,'Rapportage deelnemers'!A:E,5,0),"")</f>
        <v/>
      </c>
      <c r="D119" s="135"/>
      <c r="E119" s="135"/>
      <c r="F119" s="135"/>
      <c r="G119" s="135"/>
      <c r="H119" s="140" t="str">
        <f>IFERROR(VLOOKUP(A119,'Rapportage deelnemers'!A:X,23,0),"")</f>
        <v/>
      </c>
      <c r="I119" s="136" t="str">
        <f>IFERROR(VLOOKUP(A119,'Rapportage deelnemers'!A:J,9,0),"")</f>
        <v/>
      </c>
      <c r="J119" s="136" t="str">
        <f>IFERROR(VLOOKUP(A119,'Rapportage deelnemers'!A:K,10,0),"")</f>
        <v/>
      </c>
      <c r="K119" s="135"/>
      <c r="L119" s="223"/>
      <c r="M119" s="135"/>
      <c r="N119" s="136" t="str">
        <f>IFERROR(VLOOKUP($A119,'Rapportage deelnemers'!$A:L,11,0),"")</f>
        <v/>
      </c>
      <c r="O119" s="136" t="str">
        <f>IFERROR(VLOOKUP($A119,'Rapportage deelnemers'!$A:M,12,0),"")</f>
        <v/>
      </c>
      <c r="P119" s="136" t="str">
        <f>IFERROR(VLOOKUP($A119,'Rapportage deelnemers'!$A:N,13,0),"")</f>
        <v/>
      </c>
      <c r="Q119" s="136" t="str">
        <f>IFERROR(VLOOKUP($A119,'Rapportage deelnemers'!$A:O,14,0),"")</f>
        <v/>
      </c>
      <c r="R119" s="136" t="str">
        <f>IFERROR(VLOOKUP($A119,'Rapportage deelnemers'!$A:P,15,0),"")</f>
        <v/>
      </c>
      <c r="S119" s="136" t="str">
        <f>IFERROR(VLOOKUP($A119,'Rapportage deelnemers'!$A:Q,16,0),"")</f>
        <v/>
      </c>
      <c r="T119" s="136" t="str">
        <f>IFERROR(IF(VLOOKUP($A119,'Rapportage deelnemers'!$A:R,17,0)=0,"",VLOOKUP($A119,'Rapportage deelnemers'!$A:R,17,0)),"")</f>
        <v/>
      </c>
      <c r="U119" s="135"/>
      <c r="V119" s="135"/>
      <c r="W119" s="135"/>
      <c r="X119" s="135"/>
      <c r="Y119" s="135"/>
      <c r="Z119" s="135"/>
      <c r="AA119" s="135"/>
      <c r="AB119" s="199" t="str">
        <f t="shared" si="9"/>
        <v/>
      </c>
      <c r="AC119" s="199" t="str">
        <f t="shared" si="10"/>
        <v/>
      </c>
      <c r="AD119" s="199" t="str">
        <f t="shared" si="11"/>
        <v/>
      </c>
      <c r="AE119" s="135"/>
      <c r="AF119" s="135"/>
      <c r="AG119" s="135"/>
      <c r="AH119" s="135"/>
      <c r="AI119" s="135"/>
      <c r="AJ119" s="252"/>
      <c r="AK119" s="252"/>
      <c r="AL119" s="252"/>
    </row>
    <row r="120" spans="1:38" ht="16" thickBot="1">
      <c r="A120" s="135"/>
      <c r="B120" s="136" t="str">
        <f>IFERROR(VLOOKUP(A120,'Rapportage deelnemers'!A:D,4,0),"")</f>
        <v/>
      </c>
      <c r="C120" s="136" t="str">
        <f>IFERROR(VLOOKUP(A120,'Rapportage deelnemers'!A:E,5,0),"")</f>
        <v/>
      </c>
      <c r="D120" s="135"/>
      <c r="E120" s="135"/>
      <c r="F120" s="135"/>
      <c r="G120" s="135"/>
      <c r="H120" s="140" t="str">
        <f>IFERROR(VLOOKUP(A120,'Rapportage deelnemers'!A:X,23,0),"")</f>
        <v/>
      </c>
      <c r="I120" s="136" t="str">
        <f>IFERROR(VLOOKUP(A120,'Rapportage deelnemers'!A:J,9,0),"")</f>
        <v/>
      </c>
      <c r="J120" s="136" t="str">
        <f>IFERROR(VLOOKUP(A120,'Rapportage deelnemers'!A:K,10,0),"")</f>
        <v/>
      </c>
      <c r="K120" s="135"/>
      <c r="L120" s="223"/>
      <c r="M120" s="135"/>
      <c r="N120" s="136" t="str">
        <f>IFERROR(VLOOKUP($A120,'Rapportage deelnemers'!$A:L,11,0),"")</f>
        <v/>
      </c>
      <c r="O120" s="136" t="str">
        <f>IFERROR(VLOOKUP($A120,'Rapportage deelnemers'!$A:M,12,0),"")</f>
        <v/>
      </c>
      <c r="P120" s="136" t="str">
        <f>IFERROR(VLOOKUP($A120,'Rapportage deelnemers'!$A:N,13,0),"")</f>
        <v/>
      </c>
      <c r="Q120" s="136" t="str">
        <f>IFERROR(VLOOKUP($A120,'Rapportage deelnemers'!$A:O,14,0),"")</f>
        <v/>
      </c>
      <c r="R120" s="136" t="str">
        <f>IFERROR(VLOOKUP($A120,'Rapportage deelnemers'!$A:P,15,0),"")</f>
        <v/>
      </c>
      <c r="S120" s="136" t="str">
        <f>IFERROR(VLOOKUP($A120,'Rapportage deelnemers'!$A:Q,16,0),"")</f>
        <v/>
      </c>
      <c r="T120" s="136" t="str">
        <f>IFERROR(IF(VLOOKUP($A120,'Rapportage deelnemers'!$A:R,17,0)=0,"",VLOOKUP($A120,'Rapportage deelnemers'!$A:R,17,0)),"")</f>
        <v/>
      </c>
      <c r="U120" s="135"/>
      <c r="V120" s="135"/>
      <c r="W120" s="135"/>
      <c r="X120" s="135"/>
      <c r="Y120" s="135"/>
      <c r="Z120" s="135"/>
      <c r="AA120" s="158"/>
      <c r="AB120" s="199" t="str">
        <f t="shared" si="9"/>
        <v/>
      </c>
      <c r="AC120" s="199" t="str">
        <f t="shared" si="10"/>
        <v/>
      </c>
      <c r="AD120" s="199" t="str">
        <f t="shared" si="11"/>
        <v/>
      </c>
      <c r="AE120" s="135"/>
      <c r="AF120" s="135"/>
      <c r="AG120" s="135"/>
      <c r="AH120" s="135"/>
      <c r="AI120" s="135"/>
      <c r="AJ120" s="252"/>
      <c r="AK120" s="252"/>
      <c r="AL120" s="252"/>
    </row>
    <row r="121" spans="1:38" ht="16" thickBot="1">
      <c r="A121" s="135"/>
      <c r="B121" s="136" t="str">
        <f>IFERROR(VLOOKUP(A121,'Rapportage deelnemers'!A:D,4,0),"")</f>
        <v/>
      </c>
      <c r="C121" s="136" t="str">
        <f>IFERROR(VLOOKUP(A121,'Rapportage deelnemers'!A:E,5,0),"")</f>
        <v/>
      </c>
      <c r="D121" s="135"/>
      <c r="E121" s="135"/>
      <c r="F121" s="135"/>
      <c r="G121" s="135"/>
      <c r="H121" s="140" t="str">
        <f>IFERROR(VLOOKUP(A121,'Rapportage deelnemers'!A:X,23,0),"")</f>
        <v/>
      </c>
      <c r="I121" s="136" t="str">
        <f>IFERROR(VLOOKUP(A121,'Rapportage deelnemers'!A:J,9,0),"")</f>
        <v/>
      </c>
      <c r="J121" s="136" t="str">
        <f>IFERROR(VLOOKUP(A121,'Rapportage deelnemers'!A:K,10,0),"")</f>
        <v/>
      </c>
      <c r="K121" s="135"/>
      <c r="L121" s="223"/>
      <c r="M121" s="135"/>
      <c r="N121" s="136" t="str">
        <f>IFERROR(VLOOKUP($A121,'Rapportage deelnemers'!$A:L,11,0),"")</f>
        <v/>
      </c>
      <c r="O121" s="136" t="str">
        <f>IFERROR(VLOOKUP($A121,'Rapportage deelnemers'!$A:M,12,0),"")</f>
        <v/>
      </c>
      <c r="P121" s="136" t="str">
        <f>IFERROR(VLOOKUP($A121,'Rapportage deelnemers'!$A:N,13,0),"")</f>
        <v/>
      </c>
      <c r="Q121" s="136" t="str">
        <f>IFERROR(VLOOKUP($A121,'Rapportage deelnemers'!$A:O,14,0),"")</f>
        <v/>
      </c>
      <c r="R121" s="136" t="str">
        <f>IFERROR(VLOOKUP($A121,'Rapportage deelnemers'!$A:P,15,0),"")</f>
        <v/>
      </c>
      <c r="S121" s="136" t="str">
        <f>IFERROR(VLOOKUP($A121,'Rapportage deelnemers'!$A:Q,16,0),"")</f>
        <v/>
      </c>
      <c r="T121" s="136" t="str">
        <f>IFERROR(IF(VLOOKUP($A121,'Rapportage deelnemers'!$A:R,17,0)=0,"",VLOOKUP($A121,'Rapportage deelnemers'!$A:R,17,0)),"")</f>
        <v/>
      </c>
      <c r="U121" s="135"/>
      <c r="V121" s="135"/>
      <c r="W121" s="135"/>
      <c r="X121" s="135"/>
      <c r="Y121" s="135"/>
      <c r="Z121" s="135"/>
      <c r="AA121" s="135"/>
      <c r="AB121" s="199" t="str">
        <f t="shared" si="9"/>
        <v/>
      </c>
      <c r="AC121" s="199" t="str">
        <f t="shared" si="10"/>
        <v/>
      </c>
      <c r="AD121" s="199" t="str">
        <f t="shared" si="11"/>
        <v/>
      </c>
      <c r="AE121" s="135"/>
      <c r="AF121" s="135"/>
      <c r="AG121" s="135"/>
      <c r="AH121" s="135"/>
      <c r="AI121" s="135"/>
      <c r="AJ121" s="252"/>
      <c r="AK121" s="252"/>
      <c r="AL121" s="252"/>
    </row>
    <row r="122" spans="1:38" ht="16" thickBot="1">
      <c r="A122" s="135"/>
      <c r="B122" s="136" t="str">
        <f>IFERROR(VLOOKUP(A122,'Rapportage deelnemers'!A:D,4,0),"")</f>
        <v/>
      </c>
      <c r="C122" s="136" t="str">
        <f>IFERROR(VLOOKUP(A122,'Rapportage deelnemers'!A:E,5,0),"")</f>
        <v/>
      </c>
      <c r="D122" s="135"/>
      <c r="E122" s="135"/>
      <c r="F122" s="135"/>
      <c r="G122" s="135"/>
      <c r="H122" s="140" t="str">
        <f>IFERROR(VLOOKUP(A122,'Rapportage deelnemers'!A:X,23,0),"")</f>
        <v/>
      </c>
      <c r="I122" s="136" t="str">
        <f>IFERROR(VLOOKUP(A122,'Rapportage deelnemers'!A:J,9,0),"")</f>
        <v/>
      </c>
      <c r="J122" s="136" t="str">
        <f>IFERROR(VLOOKUP(A122,'Rapportage deelnemers'!A:K,10,0),"")</f>
        <v/>
      </c>
      <c r="K122" s="135"/>
      <c r="L122" s="223"/>
      <c r="M122" s="135"/>
      <c r="N122" s="136" t="str">
        <f>IFERROR(VLOOKUP($A122,'Rapportage deelnemers'!$A:L,11,0),"")</f>
        <v/>
      </c>
      <c r="O122" s="136" t="str">
        <f>IFERROR(VLOOKUP($A122,'Rapportage deelnemers'!$A:M,12,0),"")</f>
        <v/>
      </c>
      <c r="P122" s="136" t="str">
        <f>IFERROR(VLOOKUP($A122,'Rapportage deelnemers'!$A:N,13,0),"")</f>
        <v/>
      </c>
      <c r="Q122" s="136" t="str">
        <f>IFERROR(VLOOKUP($A122,'Rapportage deelnemers'!$A:O,14,0),"")</f>
        <v/>
      </c>
      <c r="R122" s="136" t="str">
        <f>IFERROR(VLOOKUP($A122,'Rapportage deelnemers'!$A:P,15,0),"")</f>
        <v/>
      </c>
      <c r="S122" s="136" t="str">
        <f>IFERROR(VLOOKUP($A122,'Rapportage deelnemers'!$A:Q,16,0),"")</f>
        <v/>
      </c>
      <c r="T122" s="136" t="str">
        <f>IFERROR(IF(VLOOKUP($A122,'Rapportage deelnemers'!$A:R,17,0)=0,"",VLOOKUP($A122,'Rapportage deelnemers'!$A:R,17,0)),"")</f>
        <v/>
      </c>
      <c r="U122" s="135"/>
      <c r="V122" s="135"/>
      <c r="W122" s="135"/>
      <c r="X122" s="135"/>
      <c r="Y122" s="135"/>
      <c r="Z122" s="135"/>
      <c r="AA122" s="135"/>
      <c r="AB122" s="199" t="str">
        <f t="shared" si="9"/>
        <v/>
      </c>
      <c r="AC122" s="199" t="str">
        <f t="shared" si="10"/>
        <v/>
      </c>
      <c r="AD122" s="199" t="str">
        <f t="shared" si="11"/>
        <v/>
      </c>
      <c r="AE122" s="135"/>
      <c r="AF122" s="135"/>
      <c r="AG122" s="135"/>
      <c r="AH122" s="135"/>
      <c r="AI122" s="135"/>
      <c r="AJ122" s="252"/>
      <c r="AK122" s="252"/>
      <c r="AL122" s="252"/>
    </row>
    <row r="123" spans="1:38" ht="16" thickBot="1">
      <c r="A123" s="135"/>
      <c r="B123" s="136" t="str">
        <f>IFERROR(VLOOKUP(A123,'Rapportage deelnemers'!A:D,4,0),"")</f>
        <v/>
      </c>
      <c r="C123" s="136" t="str">
        <f>IFERROR(VLOOKUP(A123,'Rapportage deelnemers'!A:E,5,0),"")</f>
        <v/>
      </c>
      <c r="D123" s="135"/>
      <c r="E123" s="135"/>
      <c r="F123" s="135"/>
      <c r="G123" s="135"/>
      <c r="H123" s="140" t="str">
        <f>IFERROR(VLOOKUP(A123,'Rapportage deelnemers'!A:X,23,0),"")</f>
        <v/>
      </c>
      <c r="I123" s="136" t="str">
        <f>IFERROR(VLOOKUP(A123,'Rapportage deelnemers'!A:J,9,0),"")</f>
        <v/>
      </c>
      <c r="J123" s="136" t="str">
        <f>IFERROR(VLOOKUP(A123,'Rapportage deelnemers'!A:K,10,0),"")</f>
        <v/>
      </c>
      <c r="K123" s="135"/>
      <c r="L123" s="223"/>
      <c r="M123" s="135"/>
      <c r="N123" s="136" t="str">
        <f>IFERROR(VLOOKUP($A123,'Rapportage deelnemers'!$A:L,11,0),"")</f>
        <v/>
      </c>
      <c r="O123" s="136" t="str">
        <f>IFERROR(VLOOKUP($A123,'Rapportage deelnemers'!$A:M,12,0),"")</f>
        <v/>
      </c>
      <c r="P123" s="136" t="str">
        <f>IFERROR(VLOOKUP($A123,'Rapportage deelnemers'!$A:N,13,0),"")</f>
        <v/>
      </c>
      <c r="Q123" s="136" t="str">
        <f>IFERROR(VLOOKUP($A123,'Rapportage deelnemers'!$A:O,14,0),"")</f>
        <v/>
      </c>
      <c r="R123" s="136" t="str">
        <f>IFERROR(VLOOKUP($A123,'Rapportage deelnemers'!$A:P,15,0),"")</f>
        <v/>
      </c>
      <c r="S123" s="136" t="str">
        <f>IFERROR(VLOOKUP($A123,'Rapportage deelnemers'!$A:Q,16,0),"")</f>
        <v/>
      </c>
      <c r="T123" s="136" t="str">
        <f>IFERROR(IF(VLOOKUP($A123,'Rapportage deelnemers'!$A:R,17,0)=0,"",VLOOKUP($A123,'Rapportage deelnemers'!$A:R,17,0)),"")</f>
        <v/>
      </c>
      <c r="U123" s="135"/>
      <c r="V123" s="135"/>
      <c r="W123" s="135"/>
      <c r="X123" s="135"/>
      <c r="Y123" s="135"/>
      <c r="Z123" s="135"/>
      <c r="AA123" s="135"/>
      <c r="AB123" s="199" t="str">
        <f t="shared" si="9"/>
        <v/>
      </c>
      <c r="AC123" s="199" t="str">
        <f t="shared" si="10"/>
        <v/>
      </c>
      <c r="AD123" s="199" t="str">
        <f t="shared" si="11"/>
        <v/>
      </c>
      <c r="AE123" s="135"/>
      <c r="AF123" s="135"/>
      <c r="AG123" s="135"/>
      <c r="AH123" s="135"/>
      <c r="AI123" s="135"/>
      <c r="AJ123" s="252"/>
      <c r="AK123" s="252"/>
      <c r="AL123" s="252"/>
    </row>
    <row r="124" spans="1:38" ht="16" thickBot="1">
      <c r="A124" s="135"/>
      <c r="B124" s="136" t="str">
        <f>IFERROR(VLOOKUP(A124,'Rapportage deelnemers'!A:D,4,0),"")</f>
        <v/>
      </c>
      <c r="C124" s="136" t="str">
        <f>IFERROR(VLOOKUP(A124,'Rapportage deelnemers'!A:E,5,0),"")</f>
        <v/>
      </c>
      <c r="D124" s="135"/>
      <c r="E124" s="135"/>
      <c r="F124" s="135"/>
      <c r="G124" s="135"/>
      <c r="H124" s="140" t="str">
        <f>IFERROR(VLOOKUP(A124,'Rapportage deelnemers'!A:X,23,0),"")</f>
        <v/>
      </c>
      <c r="I124" s="136" t="str">
        <f>IFERROR(VLOOKUP(A124,'Rapportage deelnemers'!A:J,9,0),"")</f>
        <v/>
      </c>
      <c r="J124" s="136" t="str">
        <f>IFERROR(VLOOKUP(A124,'Rapportage deelnemers'!A:K,10,0),"")</f>
        <v/>
      </c>
      <c r="K124" s="135"/>
      <c r="L124" s="223"/>
      <c r="M124" s="135"/>
      <c r="N124" s="136" t="str">
        <f>IFERROR(VLOOKUP($A124,'Rapportage deelnemers'!$A:L,11,0),"")</f>
        <v/>
      </c>
      <c r="O124" s="136" t="str">
        <f>IFERROR(VLOOKUP($A124,'Rapportage deelnemers'!$A:M,12,0),"")</f>
        <v/>
      </c>
      <c r="P124" s="136" t="str">
        <f>IFERROR(VLOOKUP($A124,'Rapportage deelnemers'!$A:N,13,0),"")</f>
        <v/>
      </c>
      <c r="Q124" s="136" t="str">
        <f>IFERROR(VLOOKUP($A124,'Rapportage deelnemers'!$A:O,14,0),"")</f>
        <v/>
      </c>
      <c r="R124" s="136" t="str">
        <f>IFERROR(VLOOKUP($A124,'Rapportage deelnemers'!$A:P,15,0),"")</f>
        <v/>
      </c>
      <c r="S124" s="136" t="str">
        <f>IFERROR(VLOOKUP($A124,'Rapportage deelnemers'!$A:Q,16,0),"")</f>
        <v/>
      </c>
      <c r="T124" s="136" t="str">
        <f>IFERROR(IF(VLOOKUP($A124,'Rapportage deelnemers'!$A:R,17,0)=0,"",VLOOKUP($A124,'Rapportage deelnemers'!$A:R,17,0)),"")</f>
        <v/>
      </c>
      <c r="U124" s="135"/>
      <c r="V124" s="135"/>
      <c r="W124" s="135"/>
      <c r="X124" s="135"/>
      <c r="Y124" s="135"/>
      <c r="Z124" s="135"/>
      <c r="AA124" s="135"/>
      <c r="AB124" s="199" t="str">
        <f t="shared" si="9"/>
        <v/>
      </c>
      <c r="AC124" s="199" t="str">
        <f t="shared" si="10"/>
        <v/>
      </c>
      <c r="AD124" s="199" t="str">
        <f t="shared" si="11"/>
        <v/>
      </c>
      <c r="AE124" s="135"/>
      <c r="AF124" s="135"/>
      <c r="AG124" s="135"/>
      <c r="AH124" s="135"/>
      <c r="AI124" s="135"/>
      <c r="AJ124" s="252"/>
      <c r="AK124" s="252"/>
      <c r="AL124" s="252"/>
    </row>
    <row r="125" spans="1:38" ht="16" thickBot="1">
      <c r="A125" s="135"/>
      <c r="B125" s="136" t="str">
        <f>IFERROR(VLOOKUP(A125,'Rapportage deelnemers'!A:D,4,0),"")</f>
        <v/>
      </c>
      <c r="C125" s="136" t="str">
        <f>IFERROR(VLOOKUP(A125,'Rapportage deelnemers'!A:E,5,0),"")</f>
        <v/>
      </c>
      <c r="D125" s="135"/>
      <c r="E125" s="135"/>
      <c r="F125" s="135"/>
      <c r="G125" s="135"/>
      <c r="H125" s="140" t="str">
        <f>IFERROR(VLOOKUP(A125,'Rapportage deelnemers'!A:X,23,0),"")</f>
        <v/>
      </c>
      <c r="I125" s="136" t="str">
        <f>IFERROR(VLOOKUP(A125,'Rapportage deelnemers'!A:J,9,0),"")</f>
        <v/>
      </c>
      <c r="J125" s="136" t="str">
        <f>IFERROR(VLOOKUP(A125,'Rapportage deelnemers'!A:K,10,0),"")</f>
        <v/>
      </c>
      <c r="K125" s="135"/>
      <c r="L125" s="223"/>
      <c r="M125" s="135"/>
      <c r="N125" s="136" t="str">
        <f>IFERROR(VLOOKUP($A125,'Rapportage deelnemers'!$A:L,11,0),"")</f>
        <v/>
      </c>
      <c r="O125" s="136" t="str">
        <f>IFERROR(VLOOKUP($A125,'Rapportage deelnemers'!$A:M,12,0),"")</f>
        <v/>
      </c>
      <c r="P125" s="136" t="str">
        <f>IFERROR(VLOOKUP($A125,'Rapportage deelnemers'!$A:N,13,0),"")</f>
        <v/>
      </c>
      <c r="Q125" s="136" t="str">
        <f>IFERROR(VLOOKUP($A125,'Rapportage deelnemers'!$A:O,14,0),"")</f>
        <v/>
      </c>
      <c r="R125" s="136" t="str">
        <f>IFERROR(VLOOKUP($A125,'Rapportage deelnemers'!$A:P,15,0),"")</f>
        <v/>
      </c>
      <c r="S125" s="136" t="str">
        <f>IFERROR(VLOOKUP($A125,'Rapportage deelnemers'!$A:Q,16,0),"")</f>
        <v/>
      </c>
      <c r="T125" s="136" t="str">
        <f>IFERROR(IF(VLOOKUP($A125,'Rapportage deelnemers'!$A:R,17,0)=0,"",VLOOKUP($A125,'Rapportage deelnemers'!$A:R,17,0)),"")</f>
        <v/>
      </c>
      <c r="U125" s="135"/>
      <c r="V125" s="135"/>
      <c r="W125" s="135"/>
      <c r="X125" s="135"/>
      <c r="Y125" s="135"/>
      <c r="Z125" s="135"/>
      <c r="AA125" s="135"/>
      <c r="AB125" s="199" t="str">
        <f t="shared" si="9"/>
        <v/>
      </c>
      <c r="AC125" s="199" t="str">
        <f t="shared" si="10"/>
        <v/>
      </c>
      <c r="AD125" s="199" t="str">
        <f t="shared" si="11"/>
        <v/>
      </c>
      <c r="AE125" s="135"/>
      <c r="AF125" s="135"/>
      <c r="AG125" s="135"/>
      <c r="AH125" s="135"/>
      <c r="AI125" s="135"/>
      <c r="AJ125" s="252"/>
      <c r="AK125" s="252"/>
      <c r="AL125" s="252"/>
    </row>
    <row r="126" spans="1:38" ht="16" thickBot="1">
      <c r="A126" s="135"/>
      <c r="B126" s="136" t="str">
        <f>IFERROR(VLOOKUP(A126,'Rapportage deelnemers'!A:D,4,0),"")</f>
        <v/>
      </c>
      <c r="C126" s="136" t="str">
        <f>IFERROR(VLOOKUP(A126,'Rapportage deelnemers'!A:E,5,0),"")</f>
        <v/>
      </c>
      <c r="D126" s="135"/>
      <c r="E126" s="135"/>
      <c r="F126" s="135"/>
      <c r="G126" s="135"/>
      <c r="H126" s="140" t="str">
        <f>IFERROR(VLOOKUP(A126,'Rapportage deelnemers'!A:X,23,0),"")</f>
        <v/>
      </c>
      <c r="I126" s="136" t="str">
        <f>IFERROR(VLOOKUP(A126,'Rapportage deelnemers'!A:J,9,0),"")</f>
        <v/>
      </c>
      <c r="J126" s="136" t="str">
        <f>IFERROR(VLOOKUP(A126,'Rapportage deelnemers'!A:K,10,0),"")</f>
        <v/>
      </c>
      <c r="K126" s="135"/>
      <c r="L126" s="223"/>
      <c r="M126" s="135"/>
      <c r="N126" s="136" t="str">
        <f>IFERROR(VLOOKUP($A126,'Rapportage deelnemers'!$A:L,11,0),"")</f>
        <v/>
      </c>
      <c r="O126" s="136" t="str">
        <f>IFERROR(VLOOKUP($A126,'Rapportage deelnemers'!$A:M,12,0),"")</f>
        <v/>
      </c>
      <c r="P126" s="136" t="str">
        <f>IFERROR(VLOOKUP($A126,'Rapportage deelnemers'!$A:N,13,0),"")</f>
        <v/>
      </c>
      <c r="Q126" s="136" t="str">
        <f>IFERROR(VLOOKUP($A126,'Rapportage deelnemers'!$A:O,14,0),"")</f>
        <v/>
      </c>
      <c r="R126" s="136" t="str">
        <f>IFERROR(VLOOKUP($A126,'Rapportage deelnemers'!$A:P,15,0),"")</f>
        <v/>
      </c>
      <c r="S126" s="136" t="str">
        <f>IFERROR(VLOOKUP($A126,'Rapportage deelnemers'!$A:Q,16,0),"")</f>
        <v/>
      </c>
      <c r="T126" s="136" t="str">
        <f>IFERROR(IF(VLOOKUP($A126,'Rapportage deelnemers'!$A:R,17,0)=0,"",VLOOKUP($A126,'Rapportage deelnemers'!$A:R,17,0)),"")</f>
        <v/>
      </c>
      <c r="U126" s="135"/>
      <c r="V126" s="135"/>
      <c r="W126" s="135"/>
      <c r="X126" s="135"/>
      <c r="Y126" s="135"/>
      <c r="Z126" s="135"/>
      <c r="AA126" s="135"/>
      <c r="AB126" s="199" t="str">
        <f t="shared" si="9"/>
        <v/>
      </c>
      <c r="AC126" s="199" t="str">
        <f t="shared" si="10"/>
        <v/>
      </c>
      <c r="AD126" s="199" t="str">
        <f t="shared" si="11"/>
        <v/>
      </c>
      <c r="AE126" s="135"/>
      <c r="AF126" s="135"/>
      <c r="AG126" s="135"/>
      <c r="AH126" s="135"/>
      <c r="AI126" s="135"/>
      <c r="AJ126" s="252"/>
      <c r="AK126" s="252"/>
      <c r="AL126" s="252"/>
    </row>
    <row r="127" spans="1:38" ht="16" thickBot="1">
      <c r="A127" s="135"/>
      <c r="B127" s="136" t="str">
        <f>IFERROR(VLOOKUP(A127,'Rapportage deelnemers'!A:D,4,0),"")</f>
        <v/>
      </c>
      <c r="C127" s="136" t="str">
        <f>IFERROR(VLOOKUP(A127,'Rapportage deelnemers'!A:E,5,0),"")</f>
        <v/>
      </c>
      <c r="D127" s="135"/>
      <c r="E127" s="135"/>
      <c r="F127" s="135"/>
      <c r="G127" s="135"/>
      <c r="H127" s="140" t="str">
        <f>IFERROR(VLOOKUP(A127,'Rapportage deelnemers'!A:X,23,0),"")</f>
        <v/>
      </c>
      <c r="I127" s="136" t="str">
        <f>IFERROR(VLOOKUP(A127,'Rapportage deelnemers'!A:J,9,0),"")</f>
        <v/>
      </c>
      <c r="J127" s="136" t="str">
        <f>IFERROR(VLOOKUP(A127,'Rapportage deelnemers'!A:K,10,0),"")</f>
        <v/>
      </c>
      <c r="K127" s="135"/>
      <c r="L127" s="223"/>
      <c r="M127" s="135"/>
      <c r="N127" s="136" t="str">
        <f>IFERROR(VLOOKUP($A127,'Rapportage deelnemers'!$A:L,11,0),"")</f>
        <v/>
      </c>
      <c r="O127" s="136" t="str">
        <f>IFERROR(VLOOKUP($A127,'Rapportage deelnemers'!$A:M,12,0),"")</f>
        <v/>
      </c>
      <c r="P127" s="136" t="str">
        <f>IFERROR(VLOOKUP($A127,'Rapportage deelnemers'!$A:N,13,0),"")</f>
        <v/>
      </c>
      <c r="Q127" s="136" t="str">
        <f>IFERROR(VLOOKUP($A127,'Rapportage deelnemers'!$A:O,14,0),"")</f>
        <v/>
      </c>
      <c r="R127" s="136" t="str">
        <f>IFERROR(VLOOKUP($A127,'Rapportage deelnemers'!$A:P,15,0),"")</f>
        <v/>
      </c>
      <c r="S127" s="136" t="str">
        <f>IFERROR(VLOOKUP($A127,'Rapportage deelnemers'!$A:Q,16,0),"")</f>
        <v/>
      </c>
      <c r="T127" s="136" t="str">
        <f>IFERROR(IF(VLOOKUP($A127,'Rapportage deelnemers'!$A:R,17,0)=0,"",VLOOKUP($A127,'Rapportage deelnemers'!$A:R,17,0)),"")</f>
        <v/>
      </c>
      <c r="U127" s="135"/>
      <c r="V127" s="135"/>
      <c r="W127" s="135"/>
      <c r="X127" s="135"/>
      <c r="Y127" s="135"/>
      <c r="Z127" s="135"/>
      <c r="AA127" s="135"/>
      <c r="AB127" s="199" t="str">
        <f t="shared" si="9"/>
        <v/>
      </c>
      <c r="AC127" s="199" t="str">
        <f t="shared" si="10"/>
        <v/>
      </c>
      <c r="AD127" s="199" t="str">
        <f t="shared" si="11"/>
        <v/>
      </c>
      <c r="AE127" s="135"/>
      <c r="AF127" s="135"/>
      <c r="AG127" s="135"/>
      <c r="AH127" s="135"/>
      <c r="AI127" s="135"/>
      <c r="AJ127" s="252"/>
      <c r="AK127" s="252"/>
      <c r="AL127" s="252"/>
    </row>
    <row r="128" spans="1:38" ht="16" thickBot="1">
      <c r="A128" s="135"/>
      <c r="B128" s="136" t="str">
        <f>IFERROR(VLOOKUP(A128,'Rapportage deelnemers'!A:D,4,0),"")</f>
        <v/>
      </c>
      <c r="C128" s="136" t="str">
        <f>IFERROR(VLOOKUP(A128,'Rapportage deelnemers'!A:E,5,0),"")</f>
        <v/>
      </c>
      <c r="D128" s="135"/>
      <c r="E128" s="135"/>
      <c r="F128" s="135"/>
      <c r="G128" s="135"/>
      <c r="H128" s="140" t="str">
        <f>IFERROR(VLOOKUP(A128,'Rapportage deelnemers'!A:X,23,0),"")</f>
        <v/>
      </c>
      <c r="I128" s="136" t="str">
        <f>IFERROR(VLOOKUP(A128,'Rapportage deelnemers'!A:J,9,0),"")</f>
        <v/>
      </c>
      <c r="J128" s="136" t="str">
        <f>IFERROR(VLOOKUP(A128,'Rapportage deelnemers'!A:K,10,0),"")</f>
        <v/>
      </c>
      <c r="K128" s="135"/>
      <c r="L128" s="223"/>
      <c r="M128" s="135"/>
      <c r="N128" s="136" t="str">
        <f>IFERROR(VLOOKUP($A128,'Rapportage deelnemers'!$A:L,11,0),"")</f>
        <v/>
      </c>
      <c r="O128" s="136" t="str">
        <f>IFERROR(VLOOKUP($A128,'Rapportage deelnemers'!$A:M,12,0),"")</f>
        <v/>
      </c>
      <c r="P128" s="136" t="str">
        <f>IFERROR(VLOOKUP($A128,'Rapportage deelnemers'!$A:N,13,0),"")</f>
        <v/>
      </c>
      <c r="Q128" s="136" t="str">
        <f>IFERROR(VLOOKUP($A128,'Rapportage deelnemers'!$A:O,14,0),"")</f>
        <v/>
      </c>
      <c r="R128" s="136" t="str">
        <f>IFERROR(VLOOKUP($A128,'Rapportage deelnemers'!$A:P,15,0),"")</f>
        <v/>
      </c>
      <c r="S128" s="136" t="str">
        <f>IFERROR(VLOOKUP($A128,'Rapportage deelnemers'!$A:Q,16,0),"")</f>
        <v/>
      </c>
      <c r="T128" s="136" t="str">
        <f>IFERROR(IF(VLOOKUP($A128,'Rapportage deelnemers'!$A:R,17,0)=0,"",VLOOKUP($A128,'Rapportage deelnemers'!$A:R,17,0)),"")</f>
        <v/>
      </c>
      <c r="U128" s="135"/>
      <c r="V128" s="135"/>
      <c r="W128" s="135"/>
      <c r="X128" s="135"/>
      <c r="Y128" s="135"/>
      <c r="Z128" s="135"/>
      <c r="AA128" s="135"/>
      <c r="AB128" s="199" t="str">
        <f t="shared" si="9"/>
        <v/>
      </c>
      <c r="AC128" s="199" t="str">
        <f t="shared" si="10"/>
        <v/>
      </c>
      <c r="AD128" s="199" t="str">
        <f t="shared" si="11"/>
        <v/>
      </c>
      <c r="AE128" s="135"/>
      <c r="AF128" s="135"/>
      <c r="AG128" s="135"/>
      <c r="AH128" s="135"/>
      <c r="AI128" s="135"/>
      <c r="AJ128" s="252"/>
      <c r="AK128" s="252"/>
      <c r="AL128" s="252"/>
    </row>
    <row r="129" spans="1:38" ht="16" thickBot="1">
      <c r="A129" s="135"/>
      <c r="B129" s="136" t="str">
        <f>IFERROR(VLOOKUP(A129,'Rapportage deelnemers'!A:D,4,0),"")</f>
        <v/>
      </c>
      <c r="C129" s="136" t="str">
        <f>IFERROR(VLOOKUP(A129,'Rapportage deelnemers'!A:E,5,0),"")</f>
        <v/>
      </c>
      <c r="D129" s="135"/>
      <c r="E129" s="135"/>
      <c r="F129" s="135"/>
      <c r="G129" s="135"/>
      <c r="H129" s="140" t="str">
        <f>IFERROR(VLOOKUP(A129,'Rapportage deelnemers'!A:X,23,0),"")</f>
        <v/>
      </c>
      <c r="I129" s="136" t="str">
        <f>IFERROR(VLOOKUP(A129,'Rapportage deelnemers'!A:J,9,0),"")</f>
        <v/>
      </c>
      <c r="J129" s="136" t="str">
        <f>IFERROR(VLOOKUP(A129,'Rapportage deelnemers'!A:K,10,0),"")</f>
        <v/>
      </c>
      <c r="K129" s="135"/>
      <c r="L129" s="223"/>
      <c r="M129" s="135"/>
      <c r="N129" s="136" t="str">
        <f>IFERROR(VLOOKUP($A129,'Rapportage deelnemers'!$A:L,11,0),"")</f>
        <v/>
      </c>
      <c r="O129" s="136" t="str">
        <f>IFERROR(VLOOKUP($A129,'Rapportage deelnemers'!$A:M,12,0),"")</f>
        <v/>
      </c>
      <c r="P129" s="136" t="str">
        <f>IFERROR(VLOOKUP($A129,'Rapportage deelnemers'!$A:N,13,0),"")</f>
        <v/>
      </c>
      <c r="Q129" s="136" t="str">
        <f>IFERROR(VLOOKUP($A129,'Rapportage deelnemers'!$A:O,14,0),"")</f>
        <v/>
      </c>
      <c r="R129" s="136" t="str">
        <f>IFERROR(VLOOKUP($A129,'Rapportage deelnemers'!$A:P,15,0),"")</f>
        <v/>
      </c>
      <c r="S129" s="136" t="str">
        <f>IFERROR(VLOOKUP($A129,'Rapportage deelnemers'!$A:Q,16,0),"")</f>
        <v/>
      </c>
      <c r="T129" s="136" t="str">
        <f>IFERROR(IF(VLOOKUP($A129,'Rapportage deelnemers'!$A:R,17,0)=0,"",VLOOKUP($A129,'Rapportage deelnemers'!$A:R,17,0)),"")</f>
        <v/>
      </c>
      <c r="U129" s="135"/>
      <c r="V129" s="135"/>
      <c r="W129" s="135"/>
      <c r="X129" s="135"/>
      <c r="Y129" s="135"/>
      <c r="Z129" s="135"/>
      <c r="AA129" s="135"/>
      <c r="AB129" s="199" t="str">
        <f t="shared" si="9"/>
        <v/>
      </c>
      <c r="AC129" s="199" t="str">
        <f t="shared" si="10"/>
        <v/>
      </c>
      <c r="AD129" s="199" t="str">
        <f t="shared" si="11"/>
        <v/>
      </c>
      <c r="AE129" s="135"/>
      <c r="AF129" s="135"/>
      <c r="AG129" s="135"/>
      <c r="AH129" s="135"/>
      <c r="AI129" s="135"/>
      <c r="AJ129" s="252"/>
      <c r="AK129" s="252"/>
      <c r="AL129" s="252"/>
    </row>
    <row r="130" spans="1:38" ht="16" thickBot="1">
      <c r="A130" s="135"/>
      <c r="B130" s="136" t="str">
        <f>IFERROR(VLOOKUP(A130,'Rapportage deelnemers'!A:D,4,0),"")</f>
        <v/>
      </c>
      <c r="C130" s="136" t="str">
        <f>IFERROR(VLOOKUP(A130,'Rapportage deelnemers'!A:E,5,0),"")</f>
        <v/>
      </c>
      <c r="D130" s="135"/>
      <c r="E130" s="135"/>
      <c r="F130" s="135"/>
      <c r="G130" s="135"/>
      <c r="H130" s="140" t="str">
        <f>IFERROR(VLOOKUP(A130,'Rapportage deelnemers'!A:X,23,0),"")</f>
        <v/>
      </c>
      <c r="I130" s="136" t="str">
        <f>IFERROR(VLOOKUP(A130,'Rapportage deelnemers'!A:J,9,0),"")</f>
        <v/>
      </c>
      <c r="J130" s="136" t="str">
        <f>IFERROR(VLOOKUP(A130,'Rapportage deelnemers'!A:K,10,0),"")</f>
        <v/>
      </c>
      <c r="K130" s="135"/>
      <c r="L130" s="223"/>
      <c r="M130" s="135"/>
      <c r="N130" s="136" t="str">
        <f>IFERROR(VLOOKUP($A130,'Rapportage deelnemers'!$A:L,11,0),"")</f>
        <v/>
      </c>
      <c r="O130" s="136" t="str">
        <f>IFERROR(VLOOKUP($A130,'Rapportage deelnemers'!$A:M,12,0),"")</f>
        <v/>
      </c>
      <c r="P130" s="136" t="str">
        <f>IFERROR(VLOOKUP($A130,'Rapportage deelnemers'!$A:N,13,0),"")</f>
        <v/>
      </c>
      <c r="Q130" s="136" t="str">
        <f>IFERROR(VLOOKUP($A130,'Rapportage deelnemers'!$A:O,14,0),"")</f>
        <v/>
      </c>
      <c r="R130" s="136" t="str">
        <f>IFERROR(VLOOKUP($A130,'Rapportage deelnemers'!$A:P,15,0),"")</f>
        <v/>
      </c>
      <c r="S130" s="136" t="str">
        <f>IFERROR(VLOOKUP($A130,'Rapportage deelnemers'!$A:Q,16,0),"")</f>
        <v/>
      </c>
      <c r="T130" s="136" t="str">
        <f>IFERROR(IF(VLOOKUP($A130,'Rapportage deelnemers'!$A:R,17,0)=0,"",VLOOKUP($A130,'Rapportage deelnemers'!$A:R,17,0)),"")</f>
        <v/>
      </c>
      <c r="U130" s="135"/>
      <c r="V130" s="135"/>
      <c r="W130" s="135"/>
      <c r="X130" s="135"/>
      <c r="Y130" s="135"/>
      <c r="Z130" s="135"/>
      <c r="AA130" s="135"/>
      <c r="AB130" s="199" t="str">
        <f t="shared" si="9"/>
        <v/>
      </c>
      <c r="AC130" s="199" t="str">
        <f t="shared" si="10"/>
        <v/>
      </c>
      <c r="AD130" s="199" t="str">
        <f t="shared" si="11"/>
        <v/>
      </c>
      <c r="AE130" s="135"/>
      <c r="AF130" s="135"/>
      <c r="AG130" s="135"/>
      <c r="AH130" s="135"/>
      <c r="AI130" s="135"/>
      <c r="AJ130" s="252"/>
      <c r="AK130" s="252"/>
      <c r="AL130" s="252"/>
    </row>
    <row r="131" spans="1:38" ht="16" thickBot="1">
      <c r="A131" s="135"/>
      <c r="B131" s="136" t="str">
        <f>IFERROR(VLOOKUP(A131,'Rapportage deelnemers'!A:D,4,0),"")</f>
        <v/>
      </c>
      <c r="C131" s="136" t="str">
        <f>IFERROR(VLOOKUP(A131,'Rapportage deelnemers'!A:E,5,0),"")</f>
        <v/>
      </c>
      <c r="D131" s="135"/>
      <c r="E131" s="135"/>
      <c r="F131" s="135"/>
      <c r="G131" s="135"/>
      <c r="H131" s="140" t="str">
        <f>IFERROR(VLOOKUP(A131,'Rapportage deelnemers'!A:X,23,0),"")</f>
        <v/>
      </c>
      <c r="I131" s="136" t="str">
        <f>IFERROR(VLOOKUP(A131,'Rapportage deelnemers'!A:J,9,0),"")</f>
        <v/>
      </c>
      <c r="J131" s="136" t="str">
        <f>IFERROR(VLOOKUP(A131,'Rapportage deelnemers'!A:K,10,0),"")</f>
        <v/>
      </c>
      <c r="K131" s="135"/>
      <c r="L131" s="223"/>
      <c r="M131" s="135"/>
      <c r="N131" s="136" t="str">
        <f>IFERROR(VLOOKUP($A131,'Rapportage deelnemers'!$A:L,11,0),"")</f>
        <v/>
      </c>
      <c r="O131" s="136" t="str">
        <f>IFERROR(VLOOKUP($A131,'Rapportage deelnemers'!$A:M,12,0),"")</f>
        <v/>
      </c>
      <c r="P131" s="136" t="str">
        <f>IFERROR(VLOOKUP($A131,'Rapportage deelnemers'!$A:N,13,0),"")</f>
        <v/>
      </c>
      <c r="Q131" s="136" t="str">
        <f>IFERROR(VLOOKUP($A131,'Rapportage deelnemers'!$A:O,14,0),"")</f>
        <v/>
      </c>
      <c r="R131" s="136" t="str">
        <f>IFERROR(VLOOKUP($A131,'Rapportage deelnemers'!$A:P,15,0),"")</f>
        <v/>
      </c>
      <c r="S131" s="136" t="str">
        <f>IFERROR(VLOOKUP($A131,'Rapportage deelnemers'!$A:Q,16,0),"")</f>
        <v/>
      </c>
      <c r="T131" s="136" t="str">
        <f>IFERROR(IF(VLOOKUP($A131,'Rapportage deelnemers'!$A:R,17,0)=0,"",VLOOKUP($A131,'Rapportage deelnemers'!$A:R,17,0)),"")</f>
        <v/>
      </c>
      <c r="U131" s="135"/>
      <c r="V131" s="135"/>
      <c r="W131" s="135"/>
      <c r="X131" s="135"/>
      <c r="Y131" s="135"/>
      <c r="Z131" s="135"/>
      <c r="AA131" s="135"/>
      <c r="AB131" s="199" t="str">
        <f t="shared" si="9"/>
        <v/>
      </c>
      <c r="AC131" s="199" t="str">
        <f t="shared" si="10"/>
        <v/>
      </c>
      <c r="AD131" s="199" t="str">
        <f t="shared" si="11"/>
        <v/>
      </c>
      <c r="AE131" s="135"/>
      <c r="AF131" s="135"/>
      <c r="AG131" s="135"/>
      <c r="AH131" s="135"/>
      <c r="AI131" s="135"/>
      <c r="AJ131" s="252"/>
      <c r="AK131" s="252"/>
      <c r="AL131" s="252"/>
    </row>
    <row r="132" spans="1:38" ht="16" thickBot="1">
      <c r="A132" s="135"/>
      <c r="B132" s="136" t="str">
        <f>IFERROR(VLOOKUP(A132,'Rapportage deelnemers'!A:D,4,0),"")</f>
        <v/>
      </c>
      <c r="C132" s="136" t="str">
        <f>IFERROR(VLOOKUP(A132,'Rapportage deelnemers'!A:E,5,0),"")</f>
        <v/>
      </c>
      <c r="D132" s="135"/>
      <c r="E132" s="135"/>
      <c r="F132" s="135"/>
      <c r="G132" s="135"/>
      <c r="H132" s="140" t="str">
        <f>IFERROR(VLOOKUP(A132,'Rapportage deelnemers'!A:X,23,0),"")</f>
        <v/>
      </c>
      <c r="I132" s="136" t="str">
        <f>IFERROR(VLOOKUP(A132,'Rapportage deelnemers'!A:J,9,0),"")</f>
        <v/>
      </c>
      <c r="J132" s="136" t="str">
        <f>IFERROR(VLOOKUP(A132,'Rapportage deelnemers'!A:K,10,0),"")</f>
        <v/>
      </c>
      <c r="K132" s="135"/>
      <c r="L132" s="223"/>
      <c r="M132" s="135"/>
      <c r="N132" s="136" t="str">
        <f>IFERROR(VLOOKUP($A132,'Rapportage deelnemers'!$A:L,11,0),"")</f>
        <v/>
      </c>
      <c r="O132" s="136" t="str">
        <f>IFERROR(VLOOKUP($A132,'Rapportage deelnemers'!$A:M,12,0),"")</f>
        <v/>
      </c>
      <c r="P132" s="136" t="str">
        <f>IFERROR(VLOOKUP($A132,'Rapportage deelnemers'!$A:N,13,0),"")</f>
        <v/>
      </c>
      <c r="Q132" s="136" t="str">
        <f>IFERROR(VLOOKUP($A132,'Rapportage deelnemers'!$A:O,14,0),"")</f>
        <v/>
      </c>
      <c r="R132" s="136" t="str">
        <f>IFERROR(VLOOKUP($A132,'Rapportage deelnemers'!$A:P,15,0),"")</f>
        <v/>
      </c>
      <c r="S132" s="136" t="str">
        <f>IFERROR(VLOOKUP($A132,'Rapportage deelnemers'!$A:Q,16,0),"")</f>
        <v/>
      </c>
      <c r="T132" s="136" t="str">
        <f>IFERROR(IF(VLOOKUP($A132,'Rapportage deelnemers'!$A:R,17,0)=0,"",VLOOKUP($A132,'Rapportage deelnemers'!$A:R,17,0)),"")</f>
        <v/>
      </c>
      <c r="U132" s="135"/>
      <c r="V132" s="135"/>
      <c r="W132" s="135"/>
      <c r="X132" s="135"/>
      <c r="Y132" s="135"/>
      <c r="Z132" s="135"/>
      <c r="AA132" s="135"/>
      <c r="AB132" s="199" t="str">
        <f t="shared" si="9"/>
        <v/>
      </c>
      <c r="AC132" s="199" t="str">
        <f t="shared" si="10"/>
        <v/>
      </c>
      <c r="AD132" s="199" t="str">
        <f t="shared" si="11"/>
        <v/>
      </c>
      <c r="AE132" s="135"/>
      <c r="AF132" s="135"/>
      <c r="AG132" s="135"/>
      <c r="AH132" s="135"/>
      <c r="AI132" s="135"/>
      <c r="AJ132" s="252"/>
      <c r="AK132" s="252"/>
      <c r="AL132" s="252"/>
    </row>
    <row r="133" spans="1:38" ht="16" thickBot="1">
      <c r="A133" s="135"/>
      <c r="B133" s="136" t="str">
        <f>IFERROR(VLOOKUP(A133,'Rapportage deelnemers'!A:D,4,0),"")</f>
        <v/>
      </c>
      <c r="C133" s="136" t="str">
        <f>IFERROR(VLOOKUP(A133,'Rapportage deelnemers'!A:E,5,0),"")</f>
        <v/>
      </c>
      <c r="D133" s="135"/>
      <c r="E133" s="135"/>
      <c r="F133" s="135"/>
      <c r="G133" s="135"/>
      <c r="H133" s="140" t="str">
        <f>IFERROR(VLOOKUP(A133,'Rapportage deelnemers'!A:X,23,0),"")</f>
        <v/>
      </c>
      <c r="I133" s="136" t="str">
        <f>IFERROR(VLOOKUP(A133,'Rapportage deelnemers'!A:J,9,0),"")</f>
        <v/>
      </c>
      <c r="J133" s="136" t="str">
        <f>IFERROR(VLOOKUP(A133,'Rapportage deelnemers'!A:K,10,0),"")</f>
        <v/>
      </c>
      <c r="K133" s="135"/>
      <c r="L133" s="223"/>
      <c r="M133" s="135"/>
      <c r="N133" s="136" t="str">
        <f>IFERROR(VLOOKUP($A133,'Rapportage deelnemers'!$A:L,11,0),"")</f>
        <v/>
      </c>
      <c r="O133" s="136" t="str">
        <f>IFERROR(VLOOKUP($A133,'Rapportage deelnemers'!$A:M,12,0),"")</f>
        <v/>
      </c>
      <c r="P133" s="136" t="str">
        <f>IFERROR(VLOOKUP($A133,'Rapportage deelnemers'!$A:N,13,0),"")</f>
        <v/>
      </c>
      <c r="Q133" s="136" t="str">
        <f>IFERROR(VLOOKUP($A133,'Rapportage deelnemers'!$A:O,14,0),"")</f>
        <v/>
      </c>
      <c r="R133" s="136" t="str">
        <f>IFERROR(VLOOKUP($A133,'Rapportage deelnemers'!$A:P,15,0),"")</f>
        <v/>
      </c>
      <c r="S133" s="136" t="str">
        <f>IFERROR(VLOOKUP($A133,'Rapportage deelnemers'!$A:Q,16,0),"")</f>
        <v/>
      </c>
      <c r="T133" s="136" t="str">
        <f>IFERROR(IF(VLOOKUP($A133,'Rapportage deelnemers'!$A:R,17,0)=0,"",VLOOKUP($A133,'Rapportage deelnemers'!$A:R,17,0)),"")</f>
        <v/>
      </c>
      <c r="U133" s="135"/>
      <c r="V133" s="135"/>
      <c r="W133" s="135"/>
      <c r="X133" s="135"/>
      <c r="Y133" s="135"/>
      <c r="Z133" s="135"/>
      <c r="AA133" s="135"/>
      <c r="AB133" s="199" t="str">
        <f t="shared" si="9"/>
        <v/>
      </c>
      <c r="AC133" s="199" t="str">
        <f t="shared" si="10"/>
        <v/>
      </c>
      <c r="AD133" s="199" t="str">
        <f t="shared" si="11"/>
        <v/>
      </c>
      <c r="AE133" s="135"/>
      <c r="AF133" s="135"/>
      <c r="AG133" s="135"/>
      <c r="AH133" s="135"/>
      <c r="AI133" s="135"/>
      <c r="AJ133" s="252"/>
      <c r="AK133" s="252"/>
      <c r="AL133" s="252"/>
    </row>
    <row r="134" spans="1:38" ht="16" thickBot="1">
      <c r="A134" s="135"/>
      <c r="B134" s="136" t="str">
        <f>IFERROR(VLOOKUP(A134,'Rapportage deelnemers'!A:D,4,0),"")</f>
        <v/>
      </c>
      <c r="C134" s="136" t="str">
        <f>IFERROR(VLOOKUP(A134,'Rapportage deelnemers'!A:E,5,0),"")</f>
        <v/>
      </c>
      <c r="D134" s="135"/>
      <c r="E134" s="135"/>
      <c r="F134" s="135"/>
      <c r="G134" s="135"/>
      <c r="H134" s="140" t="str">
        <f>IFERROR(VLOOKUP(A134,'Rapportage deelnemers'!A:X,23,0),"")</f>
        <v/>
      </c>
      <c r="I134" s="136" t="str">
        <f>IFERROR(VLOOKUP(A134,'Rapportage deelnemers'!A:J,9,0),"")</f>
        <v/>
      </c>
      <c r="J134" s="136" t="str">
        <f>IFERROR(VLOOKUP(A134,'Rapportage deelnemers'!A:K,10,0),"")</f>
        <v/>
      </c>
      <c r="K134" s="135"/>
      <c r="L134" s="223"/>
      <c r="M134" s="135"/>
      <c r="N134" s="136" t="str">
        <f>IFERROR(VLOOKUP($A134,'Rapportage deelnemers'!$A:L,11,0),"")</f>
        <v/>
      </c>
      <c r="O134" s="136" t="str">
        <f>IFERROR(VLOOKUP($A134,'Rapportage deelnemers'!$A:M,12,0),"")</f>
        <v/>
      </c>
      <c r="P134" s="136" t="str">
        <f>IFERROR(VLOOKUP($A134,'Rapportage deelnemers'!$A:N,13,0),"")</f>
        <v/>
      </c>
      <c r="Q134" s="136" t="str">
        <f>IFERROR(VLOOKUP($A134,'Rapportage deelnemers'!$A:O,14,0),"")</f>
        <v/>
      </c>
      <c r="R134" s="136" t="str">
        <f>IFERROR(VLOOKUP($A134,'Rapportage deelnemers'!$A:P,15,0),"")</f>
        <v/>
      </c>
      <c r="S134" s="136" t="str">
        <f>IFERROR(VLOOKUP($A134,'Rapportage deelnemers'!$A:Q,16,0),"")</f>
        <v/>
      </c>
      <c r="T134" s="136" t="str">
        <f>IFERROR(IF(VLOOKUP($A134,'Rapportage deelnemers'!$A:R,17,0)=0,"",VLOOKUP($A134,'Rapportage deelnemers'!$A:R,17,0)),"")</f>
        <v/>
      </c>
      <c r="U134" s="135"/>
      <c r="V134" s="135"/>
      <c r="W134" s="135"/>
      <c r="X134" s="135"/>
      <c r="Y134" s="135"/>
      <c r="Z134" s="135"/>
      <c r="AA134" s="135"/>
      <c r="AB134" s="199" t="str">
        <f t="shared" si="9"/>
        <v/>
      </c>
      <c r="AC134" s="199" t="str">
        <f t="shared" si="10"/>
        <v/>
      </c>
      <c r="AD134" s="199" t="str">
        <f t="shared" si="11"/>
        <v/>
      </c>
      <c r="AE134" s="135"/>
      <c r="AF134" s="135"/>
      <c r="AG134" s="135"/>
      <c r="AH134" s="135"/>
      <c r="AI134" s="135"/>
      <c r="AJ134" s="252"/>
      <c r="AK134" s="252"/>
      <c r="AL134" s="252"/>
    </row>
    <row r="135" spans="1:38" ht="16" thickBot="1">
      <c r="A135" s="135"/>
      <c r="B135" s="136" t="str">
        <f>IFERROR(VLOOKUP(A135,'Rapportage deelnemers'!A:D,4,0),"")</f>
        <v/>
      </c>
      <c r="C135" s="136" t="str">
        <f>IFERROR(VLOOKUP(A135,'Rapportage deelnemers'!A:E,5,0),"")</f>
        <v/>
      </c>
      <c r="D135" s="135"/>
      <c r="E135" s="135"/>
      <c r="F135" s="135"/>
      <c r="G135" s="135"/>
      <c r="H135" s="140" t="str">
        <f>IFERROR(VLOOKUP(A135,'Rapportage deelnemers'!A:X,23,0),"")</f>
        <v/>
      </c>
      <c r="I135" s="136" t="str">
        <f>IFERROR(VLOOKUP(A135,'Rapportage deelnemers'!A:J,9,0),"")</f>
        <v/>
      </c>
      <c r="J135" s="136" t="str">
        <f>IFERROR(VLOOKUP(A135,'Rapportage deelnemers'!A:K,10,0),"")</f>
        <v/>
      </c>
      <c r="K135" s="135"/>
      <c r="L135" s="223"/>
      <c r="M135" s="135"/>
      <c r="N135" s="136" t="str">
        <f>IFERROR(VLOOKUP($A135,'Rapportage deelnemers'!$A:L,11,0),"")</f>
        <v/>
      </c>
      <c r="O135" s="136" t="str">
        <f>IFERROR(VLOOKUP($A135,'Rapportage deelnemers'!$A:M,12,0),"")</f>
        <v/>
      </c>
      <c r="P135" s="136" t="str">
        <f>IFERROR(VLOOKUP($A135,'Rapportage deelnemers'!$A:N,13,0),"")</f>
        <v/>
      </c>
      <c r="Q135" s="136" t="str">
        <f>IFERROR(VLOOKUP($A135,'Rapportage deelnemers'!$A:O,14,0),"")</f>
        <v/>
      </c>
      <c r="R135" s="136" t="str">
        <f>IFERROR(VLOOKUP($A135,'Rapportage deelnemers'!$A:P,15,0),"")</f>
        <v/>
      </c>
      <c r="S135" s="136" t="str">
        <f>IFERROR(VLOOKUP($A135,'Rapportage deelnemers'!$A:Q,16,0),"")</f>
        <v/>
      </c>
      <c r="T135" s="136" t="str">
        <f>IFERROR(IF(VLOOKUP($A135,'Rapportage deelnemers'!$A:R,17,0)=0,"",VLOOKUP($A135,'Rapportage deelnemers'!$A:R,17,0)),"")</f>
        <v/>
      </c>
      <c r="U135" s="135"/>
      <c r="V135" s="135"/>
      <c r="W135" s="135"/>
      <c r="X135" s="135"/>
      <c r="Y135" s="135"/>
      <c r="Z135" s="135"/>
      <c r="AA135" s="135"/>
      <c r="AB135" s="199" t="str">
        <f t="shared" si="9"/>
        <v/>
      </c>
      <c r="AC135" s="199" t="str">
        <f t="shared" si="10"/>
        <v/>
      </c>
      <c r="AD135" s="199" t="str">
        <f t="shared" si="11"/>
        <v/>
      </c>
      <c r="AE135" s="135"/>
      <c r="AF135" s="135"/>
      <c r="AG135" s="135"/>
      <c r="AH135" s="135"/>
      <c r="AI135" s="135"/>
      <c r="AJ135" s="252"/>
      <c r="AK135" s="252"/>
      <c r="AL135" s="252"/>
    </row>
    <row r="136" spans="1:38" ht="16" thickBot="1">
      <c r="A136" s="135"/>
      <c r="B136" s="136" t="str">
        <f>IFERROR(VLOOKUP(A136,'Rapportage deelnemers'!A:D,4,0),"")</f>
        <v/>
      </c>
      <c r="C136" s="136" t="str">
        <f>IFERROR(VLOOKUP(A136,'Rapportage deelnemers'!A:E,5,0),"")</f>
        <v/>
      </c>
      <c r="D136" s="135"/>
      <c r="E136" s="135"/>
      <c r="F136" s="135"/>
      <c r="G136" s="135"/>
      <c r="H136" s="140" t="str">
        <f>IFERROR(VLOOKUP(A136,'Rapportage deelnemers'!A:X,23,0),"")</f>
        <v/>
      </c>
      <c r="I136" s="136" t="str">
        <f>IFERROR(VLOOKUP(A136,'Rapportage deelnemers'!A:J,9,0),"")</f>
        <v/>
      </c>
      <c r="J136" s="136" t="str">
        <f>IFERROR(VLOOKUP(A136,'Rapportage deelnemers'!A:K,10,0),"")</f>
        <v/>
      </c>
      <c r="K136" s="135"/>
      <c r="L136" s="223"/>
      <c r="M136" s="135"/>
      <c r="N136" s="136" t="str">
        <f>IFERROR(VLOOKUP($A136,'Rapportage deelnemers'!$A:L,11,0),"")</f>
        <v/>
      </c>
      <c r="O136" s="136" t="str">
        <f>IFERROR(VLOOKUP($A136,'Rapportage deelnemers'!$A:M,12,0),"")</f>
        <v/>
      </c>
      <c r="P136" s="136" t="str">
        <f>IFERROR(VLOOKUP($A136,'Rapportage deelnemers'!$A:N,13,0),"")</f>
        <v/>
      </c>
      <c r="Q136" s="136" t="str">
        <f>IFERROR(VLOOKUP($A136,'Rapportage deelnemers'!$A:O,14,0),"")</f>
        <v/>
      </c>
      <c r="R136" s="136" t="str">
        <f>IFERROR(VLOOKUP($A136,'Rapportage deelnemers'!$A:P,15,0),"")</f>
        <v/>
      </c>
      <c r="S136" s="136" t="str">
        <f>IFERROR(VLOOKUP($A136,'Rapportage deelnemers'!$A:Q,16,0),"")</f>
        <v/>
      </c>
      <c r="T136" s="136" t="str">
        <f>IFERROR(IF(VLOOKUP($A136,'Rapportage deelnemers'!$A:R,17,0)=0,"",VLOOKUP($A136,'Rapportage deelnemers'!$A:R,17,0)),"")</f>
        <v/>
      </c>
      <c r="U136" s="135"/>
      <c r="V136" s="135"/>
      <c r="W136" s="135"/>
      <c r="X136" s="135"/>
      <c r="Y136" s="135"/>
      <c r="Z136" s="135"/>
      <c r="AA136" s="135"/>
      <c r="AB136" s="199" t="str">
        <f t="shared" si="9"/>
        <v/>
      </c>
      <c r="AC136" s="199" t="str">
        <f t="shared" si="10"/>
        <v/>
      </c>
      <c r="AD136" s="199" t="str">
        <f t="shared" si="11"/>
        <v/>
      </c>
      <c r="AE136" s="135"/>
      <c r="AF136" s="135"/>
      <c r="AG136" s="135"/>
      <c r="AH136" s="135"/>
      <c r="AI136" s="135"/>
      <c r="AJ136" s="252"/>
      <c r="AK136" s="252"/>
      <c r="AL136" s="252"/>
    </row>
    <row r="137" spans="1:38" ht="16" thickBot="1">
      <c r="A137" s="135"/>
      <c r="B137" s="136" t="str">
        <f>IFERROR(VLOOKUP(A137,'Rapportage deelnemers'!A:D,4,0),"")</f>
        <v/>
      </c>
      <c r="C137" s="136" t="str">
        <f>IFERROR(VLOOKUP(A137,'Rapportage deelnemers'!A:E,5,0),"")</f>
        <v/>
      </c>
      <c r="D137" s="135"/>
      <c r="E137" s="135"/>
      <c r="F137" s="135"/>
      <c r="G137" s="135"/>
      <c r="H137" s="140" t="str">
        <f>IFERROR(VLOOKUP(A137,'Rapportage deelnemers'!A:X,23,0),"")</f>
        <v/>
      </c>
      <c r="I137" s="136" t="str">
        <f>IFERROR(VLOOKUP(A137,'Rapportage deelnemers'!A:J,9,0),"")</f>
        <v/>
      </c>
      <c r="J137" s="136" t="str">
        <f>IFERROR(VLOOKUP(A137,'Rapportage deelnemers'!A:K,10,0),"")</f>
        <v/>
      </c>
      <c r="K137" s="135"/>
      <c r="L137" s="223"/>
      <c r="M137" s="135"/>
      <c r="N137" s="136" t="str">
        <f>IFERROR(VLOOKUP($A137,'Rapportage deelnemers'!$A:L,11,0),"")</f>
        <v/>
      </c>
      <c r="O137" s="136" t="str">
        <f>IFERROR(VLOOKUP($A137,'Rapportage deelnemers'!$A:M,12,0),"")</f>
        <v/>
      </c>
      <c r="P137" s="136" t="str">
        <f>IFERROR(VLOOKUP($A137,'Rapportage deelnemers'!$A:N,13,0),"")</f>
        <v/>
      </c>
      <c r="Q137" s="136" t="str">
        <f>IFERROR(VLOOKUP($A137,'Rapportage deelnemers'!$A:O,14,0),"")</f>
        <v/>
      </c>
      <c r="R137" s="136" t="str">
        <f>IFERROR(VLOOKUP($A137,'Rapportage deelnemers'!$A:P,15,0),"")</f>
        <v/>
      </c>
      <c r="S137" s="136" t="str">
        <f>IFERROR(VLOOKUP($A137,'Rapportage deelnemers'!$A:Q,16,0),"")</f>
        <v/>
      </c>
      <c r="T137" s="136" t="str">
        <f>IFERROR(IF(VLOOKUP($A137,'Rapportage deelnemers'!$A:R,17,0)=0,"",VLOOKUP($A137,'Rapportage deelnemers'!$A:R,17,0)),"")</f>
        <v/>
      </c>
      <c r="U137" s="135"/>
      <c r="V137" s="135"/>
      <c r="W137" s="135"/>
      <c r="X137" s="135"/>
      <c r="Y137" s="135"/>
      <c r="Z137" s="135"/>
      <c r="AA137" s="135"/>
      <c r="AB137" s="199" t="str">
        <f t="shared" si="9"/>
        <v/>
      </c>
      <c r="AC137" s="199" t="str">
        <f t="shared" si="10"/>
        <v/>
      </c>
      <c r="AD137" s="199" t="str">
        <f t="shared" si="11"/>
        <v/>
      </c>
      <c r="AE137" s="135"/>
      <c r="AF137" s="135"/>
      <c r="AG137" s="135"/>
      <c r="AH137" s="135"/>
      <c r="AI137" s="135"/>
      <c r="AJ137" s="252"/>
      <c r="AK137" s="252"/>
      <c r="AL137" s="252"/>
    </row>
    <row r="138" spans="1:38" ht="16" thickBot="1">
      <c r="A138" s="135"/>
      <c r="B138" s="136" t="str">
        <f>IFERROR(VLOOKUP(A138,'Rapportage deelnemers'!A:D,4,0),"")</f>
        <v/>
      </c>
      <c r="C138" s="136" t="str">
        <f>IFERROR(VLOOKUP(A138,'Rapportage deelnemers'!A:E,5,0),"")</f>
        <v/>
      </c>
      <c r="D138" s="135"/>
      <c r="E138" s="135"/>
      <c r="F138" s="135"/>
      <c r="G138" s="135"/>
      <c r="H138" s="140" t="str">
        <f>IFERROR(VLOOKUP(A138,'Rapportage deelnemers'!A:X,23,0),"")</f>
        <v/>
      </c>
      <c r="I138" s="136" t="str">
        <f>IFERROR(VLOOKUP(A138,'Rapportage deelnemers'!A:J,9,0),"")</f>
        <v/>
      </c>
      <c r="J138" s="136" t="str">
        <f>IFERROR(VLOOKUP(A138,'Rapportage deelnemers'!A:K,10,0),"")</f>
        <v/>
      </c>
      <c r="K138" s="135"/>
      <c r="L138" s="223"/>
      <c r="M138" s="135"/>
      <c r="N138" s="136" t="str">
        <f>IFERROR(VLOOKUP($A138,'Rapportage deelnemers'!$A:L,11,0),"")</f>
        <v/>
      </c>
      <c r="O138" s="136" t="str">
        <f>IFERROR(VLOOKUP($A138,'Rapportage deelnemers'!$A:M,12,0),"")</f>
        <v/>
      </c>
      <c r="P138" s="136" t="str">
        <f>IFERROR(VLOOKUP($A138,'Rapportage deelnemers'!$A:N,13,0),"")</f>
        <v/>
      </c>
      <c r="Q138" s="136" t="str">
        <f>IFERROR(VLOOKUP($A138,'Rapportage deelnemers'!$A:O,14,0),"")</f>
        <v/>
      </c>
      <c r="R138" s="136" t="str">
        <f>IFERROR(VLOOKUP($A138,'Rapportage deelnemers'!$A:P,15,0),"")</f>
        <v/>
      </c>
      <c r="S138" s="136" t="str">
        <f>IFERROR(VLOOKUP($A138,'Rapportage deelnemers'!$A:Q,16,0),"")</f>
        <v/>
      </c>
      <c r="T138" s="136" t="str">
        <f>IFERROR(IF(VLOOKUP($A138,'Rapportage deelnemers'!$A:R,17,0)=0,"",VLOOKUP($A138,'Rapportage deelnemers'!$A:R,17,0)),"")</f>
        <v/>
      </c>
      <c r="U138" s="135"/>
      <c r="V138" s="135"/>
      <c r="W138" s="135"/>
      <c r="X138" s="135"/>
      <c r="Y138" s="135"/>
      <c r="Z138" s="135"/>
      <c r="AA138" s="135"/>
      <c r="AB138" s="199" t="str">
        <f t="shared" si="9"/>
        <v/>
      </c>
      <c r="AC138" s="199" t="str">
        <f t="shared" si="10"/>
        <v/>
      </c>
      <c r="AD138" s="199" t="str">
        <f t="shared" si="11"/>
        <v/>
      </c>
      <c r="AE138" s="135"/>
      <c r="AF138" s="135"/>
      <c r="AG138" s="135"/>
      <c r="AH138" s="135"/>
      <c r="AI138" s="135"/>
      <c r="AJ138" s="252"/>
      <c r="AK138" s="252"/>
      <c r="AL138" s="252"/>
    </row>
    <row r="139" spans="1:38" ht="16" thickBot="1">
      <c r="A139" s="135"/>
      <c r="B139" s="136" t="str">
        <f>IFERROR(VLOOKUP(A139,'Rapportage deelnemers'!A:D,4,0),"")</f>
        <v/>
      </c>
      <c r="C139" s="136" t="str">
        <f>IFERROR(VLOOKUP(A139,'Rapportage deelnemers'!A:E,5,0),"")</f>
        <v/>
      </c>
      <c r="D139" s="142"/>
      <c r="E139" s="135"/>
      <c r="F139" s="135"/>
      <c r="G139" s="135"/>
      <c r="H139" s="140" t="str">
        <f>IFERROR(VLOOKUP(A139,'Rapportage deelnemers'!A:X,23,0),"")</f>
        <v/>
      </c>
      <c r="I139" s="136" t="str">
        <f>IFERROR(VLOOKUP(A139,'Rapportage deelnemers'!A:J,9,0),"")</f>
        <v/>
      </c>
      <c r="J139" s="136" t="str">
        <f>IFERROR(VLOOKUP(A139,'Rapportage deelnemers'!A:K,10,0),"")</f>
        <v/>
      </c>
      <c r="K139" s="135"/>
      <c r="L139" s="223"/>
      <c r="M139" s="135"/>
      <c r="N139" s="136" t="str">
        <f>IFERROR(VLOOKUP($A139,'Rapportage deelnemers'!$A:L,11,0),"")</f>
        <v/>
      </c>
      <c r="O139" s="136" t="str">
        <f>IFERROR(VLOOKUP($A139,'Rapportage deelnemers'!$A:M,12,0),"")</f>
        <v/>
      </c>
      <c r="P139" s="136" t="str">
        <f>IFERROR(VLOOKUP($A139,'Rapportage deelnemers'!$A:N,13,0),"")</f>
        <v/>
      </c>
      <c r="Q139" s="136" t="str">
        <f>IFERROR(VLOOKUP($A139,'Rapportage deelnemers'!$A:O,14,0),"")</f>
        <v/>
      </c>
      <c r="R139" s="136" t="str">
        <f>IFERROR(VLOOKUP($A139,'Rapportage deelnemers'!$A:P,15,0),"")</f>
        <v/>
      </c>
      <c r="S139" s="136" t="str">
        <f>IFERROR(VLOOKUP($A139,'Rapportage deelnemers'!$A:Q,16,0),"")</f>
        <v/>
      </c>
      <c r="T139" s="136" t="str">
        <f>IFERROR(IF(VLOOKUP($A139,'Rapportage deelnemers'!$A:R,17,0)=0,"",VLOOKUP($A139,'Rapportage deelnemers'!$A:R,17,0)),"")</f>
        <v/>
      </c>
      <c r="U139" s="135"/>
      <c r="V139" s="135"/>
      <c r="W139" s="135"/>
      <c r="X139" s="135"/>
      <c r="Y139" s="135"/>
      <c r="Z139" s="135"/>
      <c r="AA139" s="135"/>
      <c r="AB139" s="199" t="str">
        <f t="shared" si="9"/>
        <v/>
      </c>
      <c r="AC139" s="199" t="str">
        <f t="shared" si="10"/>
        <v/>
      </c>
      <c r="AD139" s="199" t="str">
        <f t="shared" si="11"/>
        <v/>
      </c>
      <c r="AE139" s="135"/>
      <c r="AF139" s="135"/>
      <c r="AG139" s="135"/>
      <c r="AH139" s="135"/>
      <c r="AI139" s="135"/>
      <c r="AJ139" s="252"/>
      <c r="AK139" s="252"/>
      <c r="AL139" s="252"/>
    </row>
    <row r="140" spans="1:38" ht="16" thickBot="1">
      <c r="A140" s="135"/>
      <c r="B140" s="136" t="str">
        <f>IFERROR(VLOOKUP(A140,'Rapportage deelnemers'!A:D,4,0),"")</f>
        <v/>
      </c>
      <c r="C140" s="136" t="str">
        <f>IFERROR(VLOOKUP(A140,'Rapportage deelnemers'!A:E,5,0),"")</f>
        <v/>
      </c>
      <c r="D140" s="142"/>
      <c r="E140" s="135"/>
      <c r="F140" s="135"/>
      <c r="G140" s="135"/>
      <c r="H140" s="140" t="str">
        <f>IFERROR(VLOOKUP(A140,'Rapportage deelnemers'!A:X,23,0),"")</f>
        <v/>
      </c>
      <c r="I140" s="136" t="str">
        <f>IFERROR(VLOOKUP(A140,'Rapportage deelnemers'!A:J,9,0),"")</f>
        <v/>
      </c>
      <c r="J140" s="136" t="str">
        <f>IFERROR(VLOOKUP(A140,'Rapportage deelnemers'!A:K,10,0),"")</f>
        <v/>
      </c>
      <c r="K140" s="135"/>
      <c r="L140" s="223"/>
      <c r="M140" s="135"/>
      <c r="N140" s="136" t="str">
        <f>IFERROR(VLOOKUP($A140,'Rapportage deelnemers'!$A:L,11,0),"")</f>
        <v/>
      </c>
      <c r="O140" s="136" t="str">
        <f>IFERROR(VLOOKUP($A140,'Rapportage deelnemers'!$A:M,12,0),"")</f>
        <v/>
      </c>
      <c r="P140" s="136" t="str">
        <f>IFERROR(VLOOKUP($A140,'Rapportage deelnemers'!$A:N,13,0),"")</f>
        <v/>
      </c>
      <c r="Q140" s="136" t="str">
        <f>IFERROR(VLOOKUP($A140,'Rapportage deelnemers'!$A:O,14,0),"")</f>
        <v/>
      </c>
      <c r="R140" s="136" t="str">
        <f>IFERROR(VLOOKUP($A140,'Rapportage deelnemers'!$A:P,15,0),"")</f>
        <v/>
      </c>
      <c r="S140" s="136" t="str">
        <f>IFERROR(VLOOKUP($A140,'Rapportage deelnemers'!$A:Q,16,0),"")</f>
        <v/>
      </c>
      <c r="T140" s="136" t="str">
        <f>IFERROR(IF(VLOOKUP($A140,'Rapportage deelnemers'!$A:R,17,0)=0,"",VLOOKUP($A140,'Rapportage deelnemers'!$A:R,17,0)),"")</f>
        <v/>
      </c>
      <c r="U140" s="135"/>
      <c r="V140" s="135"/>
      <c r="W140" s="135"/>
      <c r="X140" s="135"/>
      <c r="Y140" s="135"/>
      <c r="Z140" s="135"/>
      <c r="AA140" s="135"/>
      <c r="AB140" s="199" t="str">
        <f t="shared" si="9"/>
        <v/>
      </c>
      <c r="AC140" s="199" t="str">
        <f t="shared" si="10"/>
        <v/>
      </c>
      <c r="AD140" s="199" t="str">
        <f t="shared" si="11"/>
        <v/>
      </c>
      <c r="AE140" s="135"/>
      <c r="AF140" s="135"/>
      <c r="AG140" s="135"/>
      <c r="AH140" s="135"/>
      <c r="AI140" s="135"/>
      <c r="AJ140" s="252"/>
      <c r="AK140" s="252"/>
      <c r="AL140" s="252"/>
    </row>
    <row r="141" spans="1:38" ht="16" thickBot="1">
      <c r="A141" s="135"/>
      <c r="B141" s="136" t="str">
        <f>IFERROR(VLOOKUP(A141,'Rapportage deelnemers'!A:D,4,0),"")</f>
        <v/>
      </c>
      <c r="C141" s="136" t="str">
        <f>IFERROR(VLOOKUP(A141,'Rapportage deelnemers'!A:E,5,0),"")</f>
        <v/>
      </c>
      <c r="D141" s="142"/>
      <c r="E141" s="135"/>
      <c r="F141" s="135"/>
      <c r="G141" s="135"/>
      <c r="H141" s="140" t="str">
        <f>IFERROR(VLOOKUP(A141,'Rapportage deelnemers'!A:X,23,0),"")</f>
        <v/>
      </c>
      <c r="I141" s="136" t="str">
        <f>IFERROR(VLOOKUP(A141,'Rapportage deelnemers'!A:J,9,0),"")</f>
        <v/>
      </c>
      <c r="J141" s="136" t="str">
        <f>IFERROR(VLOOKUP(A141,'Rapportage deelnemers'!A:K,10,0),"")</f>
        <v/>
      </c>
      <c r="K141" s="135"/>
      <c r="L141" s="223"/>
      <c r="M141" s="135"/>
      <c r="N141" s="136" t="str">
        <f>IFERROR(VLOOKUP($A141,'Rapportage deelnemers'!$A:L,11,0),"")</f>
        <v/>
      </c>
      <c r="O141" s="136" t="str">
        <f>IFERROR(VLOOKUP($A141,'Rapportage deelnemers'!$A:M,12,0),"")</f>
        <v/>
      </c>
      <c r="P141" s="136" t="str">
        <f>IFERROR(VLOOKUP($A141,'Rapportage deelnemers'!$A:N,13,0),"")</f>
        <v/>
      </c>
      <c r="Q141" s="136" t="str">
        <f>IFERROR(VLOOKUP($A141,'Rapportage deelnemers'!$A:O,14,0),"")</f>
        <v/>
      </c>
      <c r="R141" s="136" t="str">
        <f>IFERROR(VLOOKUP($A141,'Rapportage deelnemers'!$A:P,15,0),"")</f>
        <v/>
      </c>
      <c r="S141" s="136" t="str">
        <f>IFERROR(VLOOKUP($A141,'Rapportage deelnemers'!$A:Q,16,0),"")</f>
        <v/>
      </c>
      <c r="T141" s="136" t="str">
        <f>IFERROR(IF(VLOOKUP($A141,'Rapportage deelnemers'!$A:R,17,0)=0,"",VLOOKUP($A141,'Rapportage deelnemers'!$A:R,17,0)),"")</f>
        <v/>
      </c>
      <c r="U141" s="135"/>
      <c r="V141" s="135"/>
      <c r="W141" s="135"/>
      <c r="X141" s="135"/>
      <c r="Y141" s="135"/>
      <c r="Z141" s="135"/>
      <c r="AA141" s="135"/>
      <c r="AB141" s="199" t="str">
        <f t="shared" si="9"/>
        <v/>
      </c>
      <c r="AC141" s="199" t="str">
        <f t="shared" si="10"/>
        <v/>
      </c>
      <c r="AD141" s="199" t="str">
        <f t="shared" si="11"/>
        <v/>
      </c>
      <c r="AE141" s="135"/>
      <c r="AF141" s="135"/>
      <c r="AG141" s="135"/>
      <c r="AH141" s="135"/>
      <c r="AI141" s="135"/>
      <c r="AJ141" s="252"/>
      <c r="AK141" s="252"/>
      <c r="AL141" s="252"/>
    </row>
    <row r="142" spans="1:38" ht="16" thickBot="1">
      <c r="A142" s="135"/>
      <c r="B142" s="136" t="str">
        <f>IFERROR(VLOOKUP(A142,'Rapportage deelnemers'!A:D,4,0),"")</f>
        <v/>
      </c>
      <c r="C142" s="136" t="str">
        <f>IFERROR(VLOOKUP(A142,'Rapportage deelnemers'!A:E,5,0),"")</f>
        <v/>
      </c>
      <c r="D142" s="142"/>
      <c r="E142" s="135"/>
      <c r="F142" s="135"/>
      <c r="G142" s="135"/>
      <c r="H142" s="140" t="str">
        <f>IFERROR(VLOOKUP(A142,'Rapportage deelnemers'!A:X,23,0),"")</f>
        <v/>
      </c>
      <c r="I142" s="136" t="str">
        <f>IFERROR(VLOOKUP(A142,'Rapportage deelnemers'!A:J,9,0),"")</f>
        <v/>
      </c>
      <c r="J142" s="136" t="str">
        <f>IFERROR(VLOOKUP(A142,'Rapportage deelnemers'!A:K,10,0),"")</f>
        <v/>
      </c>
      <c r="K142" s="135"/>
      <c r="L142" s="223"/>
      <c r="M142" s="135"/>
      <c r="N142" s="136" t="str">
        <f>IFERROR(VLOOKUP($A142,'Rapportage deelnemers'!$A:L,11,0),"")</f>
        <v/>
      </c>
      <c r="O142" s="136" t="str">
        <f>IFERROR(VLOOKUP($A142,'Rapportage deelnemers'!$A:M,12,0),"")</f>
        <v/>
      </c>
      <c r="P142" s="136" t="str">
        <f>IFERROR(VLOOKUP($A142,'Rapportage deelnemers'!$A:N,13,0),"")</f>
        <v/>
      </c>
      <c r="Q142" s="136" t="str">
        <f>IFERROR(VLOOKUP($A142,'Rapportage deelnemers'!$A:O,14,0),"")</f>
        <v/>
      </c>
      <c r="R142" s="136" t="str">
        <f>IFERROR(VLOOKUP($A142,'Rapportage deelnemers'!$A:P,15,0),"")</f>
        <v/>
      </c>
      <c r="S142" s="136" t="str">
        <f>IFERROR(VLOOKUP($A142,'Rapportage deelnemers'!$A:Q,16,0),"")</f>
        <v/>
      </c>
      <c r="T142" s="136" t="str">
        <f>IFERROR(IF(VLOOKUP($A142,'Rapportage deelnemers'!$A:R,17,0)=0,"",VLOOKUP($A142,'Rapportage deelnemers'!$A:R,17,0)),"")</f>
        <v/>
      </c>
      <c r="U142" s="135"/>
      <c r="V142" s="135"/>
      <c r="W142" s="135"/>
      <c r="X142" s="135"/>
      <c r="Y142" s="135"/>
      <c r="Z142" s="135"/>
      <c r="AA142" s="135"/>
      <c r="AB142" s="199" t="str">
        <f t="shared" si="9"/>
        <v/>
      </c>
      <c r="AC142" s="199" t="str">
        <f t="shared" si="10"/>
        <v/>
      </c>
      <c r="AD142" s="199" t="str">
        <f t="shared" si="11"/>
        <v/>
      </c>
      <c r="AE142" s="135"/>
      <c r="AF142" s="135"/>
      <c r="AG142" s="135"/>
      <c r="AH142" s="135"/>
      <c r="AI142" s="135"/>
      <c r="AJ142" s="252"/>
      <c r="AK142" s="252"/>
      <c r="AL142" s="252"/>
    </row>
    <row r="143" spans="1:38" ht="16" thickBot="1">
      <c r="A143" s="135"/>
      <c r="B143" s="136" t="str">
        <f>IFERROR(VLOOKUP(A143,'Rapportage deelnemers'!A:D,4,0),"")</f>
        <v/>
      </c>
      <c r="C143" s="136" t="str">
        <f>IFERROR(VLOOKUP(A143,'Rapportage deelnemers'!A:E,5,0),"")</f>
        <v/>
      </c>
      <c r="D143" s="142"/>
      <c r="E143" s="135"/>
      <c r="F143" s="135"/>
      <c r="G143" s="135"/>
      <c r="H143" s="140" t="str">
        <f>IFERROR(VLOOKUP(A143,'Rapportage deelnemers'!A:X,23,0),"")</f>
        <v/>
      </c>
      <c r="I143" s="136" t="str">
        <f>IFERROR(VLOOKUP(A143,'Rapportage deelnemers'!A:J,9,0),"")</f>
        <v/>
      </c>
      <c r="J143" s="136" t="str">
        <f>IFERROR(VLOOKUP(A143,'Rapportage deelnemers'!A:K,10,0),"")</f>
        <v/>
      </c>
      <c r="K143" s="135"/>
      <c r="L143" s="223"/>
      <c r="M143" s="135"/>
      <c r="N143" s="136" t="str">
        <f>IFERROR(VLOOKUP($A143,'Rapportage deelnemers'!$A:L,11,0),"")</f>
        <v/>
      </c>
      <c r="O143" s="136" t="str">
        <f>IFERROR(VLOOKUP($A143,'Rapportage deelnemers'!$A:M,12,0),"")</f>
        <v/>
      </c>
      <c r="P143" s="136" t="str">
        <f>IFERROR(VLOOKUP($A143,'Rapportage deelnemers'!$A:N,13,0),"")</f>
        <v/>
      </c>
      <c r="Q143" s="136" t="str">
        <f>IFERROR(VLOOKUP($A143,'Rapportage deelnemers'!$A:O,14,0),"")</f>
        <v/>
      </c>
      <c r="R143" s="136" t="str">
        <f>IFERROR(VLOOKUP($A143,'Rapportage deelnemers'!$A:P,15,0),"")</f>
        <v/>
      </c>
      <c r="S143" s="136" t="str">
        <f>IFERROR(VLOOKUP($A143,'Rapportage deelnemers'!$A:Q,16,0),"")</f>
        <v/>
      </c>
      <c r="T143" s="136" t="str">
        <f>IFERROR(IF(VLOOKUP($A143,'Rapportage deelnemers'!$A:R,17,0)=0,"",VLOOKUP($A143,'Rapportage deelnemers'!$A:R,17,0)),"")</f>
        <v/>
      </c>
      <c r="U143" s="135"/>
      <c r="V143" s="135"/>
      <c r="W143" s="135"/>
      <c r="X143" s="135"/>
      <c r="Y143" s="135"/>
      <c r="Z143" s="135"/>
      <c r="AA143" s="135"/>
      <c r="AB143" s="199" t="str">
        <f t="shared" si="9"/>
        <v/>
      </c>
      <c r="AC143" s="199" t="str">
        <f t="shared" si="10"/>
        <v/>
      </c>
      <c r="AD143" s="199" t="str">
        <f t="shared" si="11"/>
        <v/>
      </c>
      <c r="AE143" s="135"/>
      <c r="AF143" s="135"/>
      <c r="AG143" s="135"/>
      <c r="AH143" s="135"/>
      <c r="AI143" s="135"/>
      <c r="AJ143" s="252"/>
      <c r="AK143" s="252"/>
      <c r="AL143" s="252"/>
    </row>
    <row r="144" spans="1:38" ht="16" thickBot="1">
      <c r="A144" s="135"/>
      <c r="B144" s="136" t="str">
        <f>IFERROR(VLOOKUP(A144,'Rapportage deelnemers'!A:D,4,0),"")</f>
        <v/>
      </c>
      <c r="C144" s="136" t="str">
        <f>IFERROR(VLOOKUP(A144,'Rapportage deelnemers'!A:E,5,0),"")</f>
        <v/>
      </c>
      <c r="D144" s="135"/>
      <c r="E144" s="135"/>
      <c r="F144" s="135"/>
      <c r="G144" s="135"/>
      <c r="H144" s="140" t="str">
        <f>IFERROR(VLOOKUP(A144,'Rapportage deelnemers'!A:X,23,0),"")</f>
        <v/>
      </c>
      <c r="I144" s="136" t="str">
        <f>IFERROR(VLOOKUP(A144,'Rapportage deelnemers'!A:J,9,0),"")</f>
        <v/>
      </c>
      <c r="J144" s="136" t="str">
        <f>IFERROR(VLOOKUP(A144,'Rapportage deelnemers'!A:K,10,0),"")</f>
        <v/>
      </c>
      <c r="K144" s="135"/>
      <c r="L144" s="223"/>
      <c r="M144" s="135"/>
      <c r="N144" s="136" t="str">
        <f>IFERROR(VLOOKUP($A144,'Rapportage deelnemers'!$A:L,11,0),"")</f>
        <v/>
      </c>
      <c r="O144" s="136" t="str">
        <f>IFERROR(VLOOKUP($A144,'Rapportage deelnemers'!$A:M,12,0),"")</f>
        <v/>
      </c>
      <c r="P144" s="136" t="str">
        <f>IFERROR(VLOOKUP($A144,'Rapportage deelnemers'!$A:N,13,0),"")</f>
        <v/>
      </c>
      <c r="Q144" s="136" t="str">
        <f>IFERROR(VLOOKUP($A144,'Rapportage deelnemers'!$A:O,14,0),"")</f>
        <v/>
      </c>
      <c r="R144" s="136" t="str">
        <f>IFERROR(VLOOKUP($A144,'Rapportage deelnemers'!$A:P,15,0),"")</f>
        <v/>
      </c>
      <c r="S144" s="136" t="str">
        <f>IFERROR(VLOOKUP($A144,'Rapportage deelnemers'!$A:Q,16,0),"")</f>
        <v/>
      </c>
      <c r="T144" s="136" t="str">
        <f>IFERROR(IF(VLOOKUP($A144,'Rapportage deelnemers'!$A:R,17,0)=0,"",VLOOKUP($A144,'Rapportage deelnemers'!$A:R,17,0)),"")</f>
        <v/>
      </c>
      <c r="U144" s="135"/>
      <c r="V144" s="135"/>
      <c r="W144" s="135"/>
      <c r="X144" s="135"/>
      <c r="Y144" s="135"/>
      <c r="Z144" s="135"/>
      <c r="AA144" s="135"/>
      <c r="AB144" s="199" t="str">
        <f t="shared" si="9"/>
        <v/>
      </c>
      <c r="AC144" s="199" t="str">
        <f t="shared" si="10"/>
        <v/>
      </c>
      <c r="AD144" s="199" t="str">
        <f t="shared" si="11"/>
        <v/>
      </c>
      <c r="AE144" s="135"/>
      <c r="AF144" s="135"/>
      <c r="AG144" s="135"/>
      <c r="AH144" s="135"/>
      <c r="AI144" s="135"/>
      <c r="AJ144" s="252"/>
      <c r="AK144" s="252"/>
      <c r="AL144" s="252"/>
    </row>
    <row r="145" spans="1:38" ht="16" thickBot="1">
      <c r="A145" s="135"/>
      <c r="B145" s="136" t="str">
        <f>IFERROR(VLOOKUP(A145,'Rapportage deelnemers'!A:D,4,0),"")</f>
        <v/>
      </c>
      <c r="C145" s="136" t="str">
        <f>IFERROR(VLOOKUP(A145,'Rapportage deelnemers'!A:E,5,0),"")</f>
        <v/>
      </c>
      <c r="D145" s="135"/>
      <c r="E145" s="135"/>
      <c r="F145" s="135"/>
      <c r="G145" s="135"/>
      <c r="H145" s="140" t="str">
        <f>IFERROR(VLOOKUP(A145,'Rapportage deelnemers'!A:X,23,0),"")</f>
        <v/>
      </c>
      <c r="I145" s="136" t="str">
        <f>IFERROR(VLOOKUP(A145,'Rapportage deelnemers'!A:J,9,0),"")</f>
        <v/>
      </c>
      <c r="J145" s="136" t="str">
        <f>IFERROR(VLOOKUP(A145,'Rapportage deelnemers'!A:K,10,0),"")</f>
        <v/>
      </c>
      <c r="K145" s="135"/>
      <c r="L145" s="223"/>
      <c r="M145" s="135"/>
      <c r="N145" s="136" t="str">
        <f>IFERROR(VLOOKUP($A145,'Rapportage deelnemers'!$A:L,11,0),"")</f>
        <v/>
      </c>
      <c r="O145" s="136" t="str">
        <f>IFERROR(VLOOKUP($A145,'Rapportage deelnemers'!$A:M,12,0),"")</f>
        <v/>
      </c>
      <c r="P145" s="136" t="str">
        <f>IFERROR(VLOOKUP($A145,'Rapportage deelnemers'!$A:N,13,0),"")</f>
        <v/>
      </c>
      <c r="Q145" s="136" t="str">
        <f>IFERROR(VLOOKUP($A145,'Rapportage deelnemers'!$A:O,14,0),"")</f>
        <v/>
      </c>
      <c r="R145" s="136" t="str">
        <f>IFERROR(VLOOKUP($A145,'Rapportage deelnemers'!$A:P,15,0),"")</f>
        <v/>
      </c>
      <c r="S145" s="136" t="str">
        <f>IFERROR(VLOOKUP($A145,'Rapportage deelnemers'!$A:Q,16,0),"")</f>
        <v/>
      </c>
      <c r="T145" s="136" t="str">
        <f>IFERROR(IF(VLOOKUP($A145,'Rapportage deelnemers'!$A:R,17,0)=0,"",VLOOKUP($A145,'Rapportage deelnemers'!$A:R,17,0)),"")</f>
        <v/>
      </c>
      <c r="U145" s="135"/>
      <c r="V145" s="135"/>
      <c r="W145" s="135"/>
      <c r="X145" s="135"/>
      <c r="Y145" s="135"/>
      <c r="Z145" s="135"/>
      <c r="AA145" s="135"/>
      <c r="AB145" s="199" t="str">
        <f t="shared" si="9"/>
        <v/>
      </c>
      <c r="AC145" s="199" t="str">
        <f t="shared" si="10"/>
        <v/>
      </c>
      <c r="AD145" s="199" t="str">
        <f t="shared" si="11"/>
        <v/>
      </c>
      <c r="AE145" s="135"/>
      <c r="AF145" s="135"/>
      <c r="AG145" s="135"/>
      <c r="AH145" s="135"/>
      <c r="AI145" s="135"/>
      <c r="AJ145" s="252"/>
      <c r="AK145" s="252"/>
      <c r="AL145" s="252"/>
    </row>
    <row r="146" spans="1:38" ht="16" thickBot="1">
      <c r="A146" s="135"/>
      <c r="B146" s="136" t="str">
        <f>IFERROR(VLOOKUP(A146,'Rapportage deelnemers'!A:D,4,0),"")</f>
        <v/>
      </c>
      <c r="C146" s="136" t="str">
        <f>IFERROR(VLOOKUP(A146,'Rapportage deelnemers'!A:E,5,0),"")</f>
        <v/>
      </c>
      <c r="D146" s="135"/>
      <c r="E146" s="135"/>
      <c r="F146" s="135"/>
      <c r="G146" s="135"/>
      <c r="H146" s="140" t="str">
        <f>IFERROR(VLOOKUP(A146,'Rapportage deelnemers'!A:X,23,0),"")</f>
        <v/>
      </c>
      <c r="I146" s="136" t="str">
        <f>IFERROR(VLOOKUP(A146,'Rapportage deelnemers'!A:J,9,0),"")</f>
        <v/>
      </c>
      <c r="J146" s="136" t="str">
        <f>IFERROR(VLOOKUP(A146,'Rapportage deelnemers'!A:K,10,0),"")</f>
        <v/>
      </c>
      <c r="K146" s="135"/>
      <c r="L146" s="223"/>
      <c r="M146" s="135"/>
      <c r="N146" s="136" t="str">
        <f>IFERROR(VLOOKUP($A146,'Rapportage deelnemers'!$A:L,11,0),"")</f>
        <v/>
      </c>
      <c r="O146" s="136" t="str">
        <f>IFERROR(VLOOKUP($A146,'Rapportage deelnemers'!$A:M,12,0),"")</f>
        <v/>
      </c>
      <c r="P146" s="136" t="str">
        <f>IFERROR(VLOOKUP($A146,'Rapportage deelnemers'!$A:N,13,0),"")</f>
        <v/>
      </c>
      <c r="Q146" s="136" t="str">
        <f>IFERROR(VLOOKUP($A146,'Rapportage deelnemers'!$A:O,14,0),"")</f>
        <v/>
      </c>
      <c r="R146" s="136" t="str">
        <f>IFERROR(VLOOKUP($A146,'Rapportage deelnemers'!$A:P,15,0),"")</f>
        <v/>
      </c>
      <c r="S146" s="136" t="str">
        <f>IFERROR(VLOOKUP($A146,'Rapportage deelnemers'!$A:Q,16,0),"")</f>
        <v/>
      </c>
      <c r="T146" s="136" t="str">
        <f>IFERROR(IF(VLOOKUP($A146,'Rapportage deelnemers'!$A:R,17,0)=0,"",VLOOKUP($A146,'Rapportage deelnemers'!$A:R,17,0)),"")</f>
        <v/>
      </c>
      <c r="U146" s="135"/>
      <c r="V146" s="135"/>
      <c r="W146" s="135"/>
      <c r="X146" s="135"/>
      <c r="Y146" s="135"/>
      <c r="Z146" s="135"/>
      <c r="AA146" s="135"/>
      <c r="AB146" s="199" t="str">
        <f t="shared" si="9"/>
        <v/>
      </c>
      <c r="AC146" s="199" t="str">
        <f t="shared" si="10"/>
        <v/>
      </c>
      <c r="AD146" s="199" t="str">
        <f t="shared" si="11"/>
        <v/>
      </c>
      <c r="AE146" s="135"/>
      <c r="AF146" s="135"/>
      <c r="AG146" s="135"/>
      <c r="AH146" s="135"/>
      <c r="AI146" s="135"/>
      <c r="AJ146" s="252"/>
      <c r="AK146" s="252"/>
      <c r="AL146" s="252"/>
    </row>
    <row r="147" spans="1:38" ht="16" thickBot="1">
      <c r="A147" s="135"/>
      <c r="B147" s="136" t="str">
        <f>IFERROR(VLOOKUP(A147,'Rapportage deelnemers'!A:D,4,0),"")</f>
        <v/>
      </c>
      <c r="C147" s="136" t="str">
        <f>IFERROR(VLOOKUP(A147,'Rapportage deelnemers'!A:E,5,0),"")</f>
        <v/>
      </c>
      <c r="D147" s="135"/>
      <c r="E147" s="135"/>
      <c r="F147" s="135"/>
      <c r="G147" s="135"/>
      <c r="H147" s="140" t="str">
        <f>IFERROR(VLOOKUP(A147,'Rapportage deelnemers'!A:X,23,0),"")</f>
        <v/>
      </c>
      <c r="I147" s="136" t="str">
        <f>IFERROR(VLOOKUP(A147,'Rapportage deelnemers'!A:J,9,0),"")</f>
        <v/>
      </c>
      <c r="J147" s="136" t="str">
        <f>IFERROR(VLOOKUP(A147,'Rapportage deelnemers'!A:K,10,0),"")</f>
        <v/>
      </c>
      <c r="K147" s="135"/>
      <c r="L147" s="223"/>
      <c r="M147" s="135"/>
      <c r="N147" s="136" t="str">
        <f>IFERROR(VLOOKUP($A147,'Rapportage deelnemers'!$A:L,11,0),"")</f>
        <v/>
      </c>
      <c r="O147" s="136" t="str">
        <f>IFERROR(VLOOKUP($A147,'Rapportage deelnemers'!$A:M,12,0),"")</f>
        <v/>
      </c>
      <c r="P147" s="136" t="str">
        <f>IFERROR(VLOOKUP($A147,'Rapportage deelnemers'!$A:N,13,0),"")</f>
        <v/>
      </c>
      <c r="Q147" s="136" t="str">
        <f>IFERROR(VLOOKUP($A147,'Rapportage deelnemers'!$A:O,14,0),"")</f>
        <v/>
      </c>
      <c r="R147" s="136" t="str">
        <f>IFERROR(VLOOKUP($A147,'Rapportage deelnemers'!$A:P,15,0),"")</f>
        <v/>
      </c>
      <c r="S147" s="136" t="str">
        <f>IFERROR(VLOOKUP($A147,'Rapportage deelnemers'!$A:Q,16,0),"")</f>
        <v/>
      </c>
      <c r="T147" s="136" t="str">
        <f>IFERROR(IF(VLOOKUP($A147,'Rapportage deelnemers'!$A:R,17,0)=0,"",VLOOKUP($A147,'Rapportage deelnemers'!$A:R,17,0)),"")</f>
        <v/>
      </c>
      <c r="U147" s="135"/>
      <c r="V147" s="139"/>
      <c r="W147" s="139"/>
      <c r="X147" s="139"/>
      <c r="Y147" s="135"/>
      <c r="Z147" s="135"/>
      <c r="AA147" s="139"/>
      <c r="AB147" s="199" t="str">
        <f t="shared" si="9"/>
        <v/>
      </c>
      <c r="AC147" s="199" t="str">
        <f t="shared" si="10"/>
        <v/>
      </c>
      <c r="AD147" s="199" t="str">
        <f t="shared" si="11"/>
        <v/>
      </c>
      <c r="AE147" s="135"/>
      <c r="AF147" s="135"/>
      <c r="AG147" s="135"/>
      <c r="AH147" s="135"/>
      <c r="AI147" s="135"/>
      <c r="AJ147" s="252"/>
      <c r="AK147" s="252"/>
      <c r="AL147" s="252"/>
    </row>
    <row r="148" spans="1:38" ht="16" thickBot="1">
      <c r="A148" s="135"/>
      <c r="B148" s="136" t="str">
        <f>IFERROR(VLOOKUP(A148,'Rapportage deelnemers'!A:D,4,0),"")</f>
        <v/>
      </c>
      <c r="C148" s="136" t="str">
        <f>IFERROR(VLOOKUP(A148,'Rapportage deelnemers'!A:E,5,0),"")</f>
        <v/>
      </c>
      <c r="D148" s="135"/>
      <c r="E148" s="135"/>
      <c r="F148" s="135"/>
      <c r="G148" s="135"/>
      <c r="H148" s="140" t="str">
        <f>IFERROR(VLOOKUP(A148,'Rapportage deelnemers'!A:X,23,0),"")</f>
        <v/>
      </c>
      <c r="I148" s="136" t="str">
        <f>IFERROR(VLOOKUP(A148,'Rapportage deelnemers'!A:J,9,0),"")</f>
        <v/>
      </c>
      <c r="J148" s="136" t="str">
        <f>IFERROR(VLOOKUP(A148,'Rapportage deelnemers'!A:K,10,0),"")</f>
        <v/>
      </c>
      <c r="K148" s="135"/>
      <c r="L148" s="223"/>
      <c r="M148" s="135"/>
      <c r="N148" s="136" t="str">
        <f>IFERROR(VLOOKUP($A148,'Rapportage deelnemers'!$A:L,11,0),"")</f>
        <v/>
      </c>
      <c r="O148" s="136" t="str">
        <f>IFERROR(VLOOKUP($A148,'Rapportage deelnemers'!$A:M,12,0),"")</f>
        <v/>
      </c>
      <c r="P148" s="136" t="str">
        <f>IFERROR(VLOOKUP($A148,'Rapportage deelnemers'!$A:N,13,0),"")</f>
        <v/>
      </c>
      <c r="Q148" s="136" t="str">
        <f>IFERROR(VLOOKUP($A148,'Rapportage deelnemers'!$A:O,14,0),"")</f>
        <v/>
      </c>
      <c r="R148" s="136" t="str">
        <f>IFERROR(VLOOKUP($A148,'Rapportage deelnemers'!$A:P,15,0),"")</f>
        <v/>
      </c>
      <c r="S148" s="136" t="str">
        <f>IFERROR(VLOOKUP($A148,'Rapportage deelnemers'!$A:Q,16,0),"")</f>
        <v/>
      </c>
      <c r="T148" s="136" t="str">
        <f>IFERROR(IF(VLOOKUP($A148,'Rapportage deelnemers'!$A:R,17,0)=0,"",VLOOKUP($A148,'Rapportage deelnemers'!$A:R,17,0)),"")</f>
        <v/>
      </c>
      <c r="U148" s="135"/>
      <c r="V148" s="135"/>
      <c r="W148" s="135"/>
      <c r="X148" s="135"/>
      <c r="Y148" s="135"/>
      <c r="Z148" s="135"/>
      <c r="AA148" s="135"/>
      <c r="AB148" s="199" t="str">
        <f t="shared" si="9"/>
        <v/>
      </c>
      <c r="AC148" s="199" t="str">
        <f t="shared" si="10"/>
        <v/>
      </c>
      <c r="AD148" s="199" t="str">
        <f t="shared" si="11"/>
        <v/>
      </c>
      <c r="AE148" s="135"/>
      <c r="AF148" s="135"/>
      <c r="AG148" s="135"/>
      <c r="AH148" s="135"/>
      <c r="AI148" s="135"/>
      <c r="AJ148" s="252"/>
      <c r="AK148" s="252"/>
      <c r="AL148" s="252"/>
    </row>
    <row r="149" spans="1:38" ht="16" thickBot="1">
      <c r="A149" s="135"/>
      <c r="B149" s="136" t="str">
        <f>IFERROR(VLOOKUP(A149,'Rapportage deelnemers'!A:D,4,0),"")</f>
        <v/>
      </c>
      <c r="C149" s="136" t="str">
        <f>IFERROR(VLOOKUP(A149,'Rapportage deelnemers'!A:E,5,0),"")</f>
        <v/>
      </c>
      <c r="D149" s="135"/>
      <c r="E149" s="135"/>
      <c r="F149" s="135"/>
      <c r="G149" s="135"/>
      <c r="H149" s="140" t="str">
        <f>IFERROR(VLOOKUP(A149,'Rapportage deelnemers'!A:X,23,0),"")</f>
        <v/>
      </c>
      <c r="I149" s="136" t="str">
        <f>IFERROR(VLOOKUP(A149,'Rapportage deelnemers'!A:J,9,0),"")</f>
        <v/>
      </c>
      <c r="J149" s="136" t="str">
        <f>IFERROR(VLOOKUP(A149,'Rapportage deelnemers'!A:K,10,0),"")</f>
        <v/>
      </c>
      <c r="K149" s="135"/>
      <c r="L149" s="223"/>
      <c r="M149" s="135"/>
      <c r="N149" s="136" t="str">
        <f>IFERROR(VLOOKUP($A149,'Rapportage deelnemers'!$A:L,11,0),"")</f>
        <v/>
      </c>
      <c r="O149" s="136" t="str">
        <f>IFERROR(VLOOKUP($A149,'Rapportage deelnemers'!$A:M,12,0),"")</f>
        <v/>
      </c>
      <c r="P149" s="136" t="str">
        <f>IFERROR(VLOOKUP($A149,'Rapportage deelnemers'!$A:N,13,0),"")</f>
        <v/>
      </c>
      <c r="Q149" s="136" t="str">
        <f>IFERROR(VLOOKUP($A149,'Rapportage deelnemers'!$A:O,14,0),"")</f>
        <v/>
      </c>
      <c r="R149" s="136" t="str">
        <f>IFERROR(VLOOKUP($A149,'Rapportage deelnemers'!$A:P,15,0),"")</f>
        <v/>
      </c>
      <c r="S149" s="136" t="str">
        <f>IFERROR(VLOOKUP($A149,'Rapportage deelnemers'!$A:Q,16,0),"")</f>
        <v/>
      </c>
      <c r="T149" s="136" t="str">
        <f>IFERROR(IF(VLOOKUP($A149,'Rapportage deelnemers'!$A:R,17,0)=0,"",VLOOKUP($A149,'Rapportage deelnemers'!$A:R,17,0)),"")</f>
        <v/>
      </c>
      <c r="U149" s="135"/>
      <c r="V149" s="135"/>
      <c r="W149" s="135"/>
      <c r="X149" s="135"/>
      <c r="Y149" s="135"/>
      <c r="Z149" s="135"/>
      <c r="AA149" s="135"/>
      <c r="AB149" s="199" t="str">
        <f t="shared" si="9"/>
        <v/>
      </c>
      <c r="AC149" s="199" t="str">
        <f t="shared" si="10"/>
        <v/>
      </c>
      <c r="AD149" s="199" t="str">
        <f t="shared" si="11"/>
        <v/>
      </c>
      <c r="AE149" s="135"/>
      <c r="AF149" s="135"/>
      <c r="AG149" s="135"/>
      <c r="AH149" s="135"/>
      <c r="AI149" s="135"/>
      <c r="AJ149" s="252"/>
      <c r="AK149" s="252"/>
      <c r="AL149" s="252"/>
    </row>
    <row r="150" spans="1:38" ht="16" thickBot="1">
      <c r="A150" s="135"/>
      <c r="B150" s="136" t="str">
        <f>IFERROR(VLOOKUP(A150,'Rapportage deelnemers'!A:D,4,0),"")</f>
        <v/>
      </c>
      <c r="C150" s="136" t="str">
        <f>IFERROR(VLOOKUP(A150,'Rapportage deelnemers'!A:E,5,0),"")</f>
        <v/>
      </c>
      <c r="D150" s="135"/>
      <c r="E150" s="135"/>
      <c r="F150" s="135"/>
      <c r="G150" s="135"/>
      <c r="H150" s="140" t="str">
        <f>IFERROR(VLOOKUP(A150,'Rapportage deelnemers'!A:X,23,0),"")</f>
        <v/>
      </c>
      <c r="I150" s="136" t="str">
        <f>IFERROR(VLOOKUP(A150,'Rapportage deelnemers'!A:J,9,0),"")</f>
        <v/>
      </c>
      <c r="J150" s="136" t="str">
        <f>IFERROR(VLOOKUP(A150,'Rapportage deelnemers'!A:K,10,0),"")</f>
        <v/>
      </c>
      <c r="K150" s="135"/>
      <c r="L150" s="223"/>
      <c r="M150" s="135"/>
      <c r="N150" s="136" t="str">
        <f>IFERROR(VLOOKUP($A150,'Rapportage deelnemers'!$A:L,11,0),"")</f>
        <v/>
      </c>
      <c r="O150" s="136" t="str">
        <f>IFERROR(VLOOKUP($A150,'Rapportage deelnemers'!$A:M,12,0),"")</f>
        <v/>
      </c>
      <c r="P150" s="136" t="str">
        <f>IFERROR(VLOOKUP($A150,'Rapportage deelnemers'!$A:N,13,0),"")</f>
        <v/>
      </c>
      <c r="Q150" s="136" t="str">
        <f>IFERROR(VLOOKUP($A150,'Rapportage deelnemers'!$A:O,14,0),"")</f>
        <v/>
      </c>
      <c r="R150" s="136" t="str">
        <f>IFERROR(VLOOKUP($A150,'Rapportage deelnemers'!$A:P,15,0),"")</f>
        <v/>
      </c>
      <c r="S150" s="136" t="str">
        <f>IFERROR(VLOOKUP($A150,'Rapportage deelnemers'!$A:Q,16,0),"")</f>
        <v/>
      </c>
      <c r="T150" s="136" t="str">
        <f>IFERROR(IF(VLOOKUP($A150,'Rapportage deelnemers'!$A:R,17,0)=0,"",VLOOKUP($A150,'Rapportage deelnemers'!$A:R,17,0)),"")</f>
        <v/>
      </c>
      <c r="U150" s="135"/>
      <c r="V150" s="135"/>
      <c r="W150" s="135"/>
      <c r="X150" s="135"/>
      <c r="Y150" s="135"/>
      <c r="Z150" s="135"/>
      <c r="AA150" s="135"/>
      <c r="AB150" s="199" t="str">
        <f t="shared" si="9"/>
        <v/>
      </c>
      <c r="AC150" s="199" t="str">
        <f t="shared" si="10"/>
        <v/>
      </c>
      <c r="AD150" s="199" t="str">
        <f t="shared" si="11"/>
        <v/>
      </c>
      <c r="AE150" s="135"/>
      <c r="AF150" s="135"/>
      <c r="AG150" s="135"/>
      <c r="AH150" s="135"/>
      <c r="AI150" s="135"/>
      <c r="AJ150" s="252"/>
      <c r="AK150" s="252"/>
      <c r="AL150" s="252"/>
    </row>
    <row r="151" spans="1:38" ht="16" thickBot="1">
      <c r="A151" s="135"/>
      <c r="B151" s="136" t="str">
        <f>IFERROR(VLOOKUP(A151,'Rapportage deelnemers'!A:D,4,0),"")</f>
        <v/>
      </c>
      <c r="C151" s="136" t="str">
        <f>IFERROR(VLOOKUP(A151,'Rapportage deelnemers'!A:E,5,0),"")</f>
        <v/>
      </c>
      <c r="D151" s="135"/>
      <c r="E151" s="135"/>
      <c r="F151" s="135"/>
      <c r="G151" s="135"/>
      <c r="H151" s="140" t="str">
        <f>IFERROR(VLOOKUP(A151,'Rapportage deelnemers'!A:X,23,0),"")</f>
        <v/>
      </c>
      <c r="I151" s="136" t="str">
        <f>IFERROR(VLOOKUP(A151,'Rapportage deelnemers'!A:J,9,0),"")</f>
        <v/>
      </c>
      <c r="J151" s="136" t="str">
        <f>IFERROR(VLOOKUP(A151,'Rapportage deelnemers'!A:K,10,0),"")</f>
        <v/>
      </c>
      <c r="K151" s="135"/>
      <c r="L151" s="223"/>
      <c r="M151" s="135"/>
      <c r="N151" s="136" t="str">
        <f>IFERROR(VLOOKUP($A151,'Rapportage deelnemers'!$A:L,11,0),"")</f>
        <v/>
      </c>
      <c r="O151" s="136" t="str">
        <f>IFERROR(VLOOKUP($A151,'Rapportage deelnemers'!$A:M,12,0),"")</f>
        <v/>
      </c>
      <c r="P151" s="136" t="str">
        <f>IFERROR(VLOOKUP($A151,'Rapportage deelnemers'!$A:N,13,0),"")</f>
        <v/>
      </c>
      <c r="Q151" s="136" t="str">
        <f>IFERROR(VLOOKUP($A151,'Rapportage deelnemers'!$A:O,14,0),"")</f>
        <v/>
      </c>
      <c r="R151" s="136" t="str">
        <f>IFERROR(VLOOKUP($A151,'Rapportage deelnemers'!$A:P,15,0),"")</f>
        <v/>
      </c>
      <c r="S151" s="136" t="str">
        <f>IFERROR(VLOOKUP($A151,'Rapportage deelnemers'!$A:Q,16,0),"")</f>
        <v/>
      </c>
      <c r="T151" s="136" t="str">
        <f>IFERROR(IF(VLOOKUP($A151,'Rapportage deelnemers'!$A:R,17,0)=0,"",VLOOKUP($A151,'Rapportage deelnemers'!$A:R,17,0)),"")</f>
        <v/>
      </c>
      <c r="U151" s="135"/>
      <c r="V151" s="135"/>
      <c r="W151" s="135"/>
      <c r="X151" s="135"/>
      <c r="Y151" s="135"/>
      <c r="Z151" s="135"/>
      <c r="AA151" s="135"/>
      <c r="AB151" s="199" t="str">
        <f t="shared" si="9"/>
        <v/>
      </c>
      <c r="AC151" s="199" t="str">
        <f t="shared" si="10"/>
        <v/>
      </c>
      <c r="AD151" s="199" t="str">
        <f t="shared" si="11"/>
        <v/>
      </c>
      <c r="AE151" s="135"/>
      <c r="AF151" s="135"/>
      <c r="AG151" s="135"/>
      <c r="AH151" s="135"/>
      <c r="AI151" s="135"/>
      <c r="AJ151" s="252"/>
      <c r="AK151" s="252"/>
      <c r="AL151" s="252"/>
    </row>
    <row r="152" spans="1:38" ht="16" thickBot="1">
      <c r="A152" s="135"/>
      <c r="B152" s="136" t="str">
        <f>IFERROR(VLOOKUP(A152,'Rapportage deelnemers'!A:D,4,0),"")</f>
        <v/>
      </c>
      <c r="C152" s="136" t="str">
        <f>IFERROR(VLOOKUP(A152,'Rapportage deelnemers'!A:E,5,0),"")</f>
        <v/>
      </c>
      <c r="D152" s="135"/>
      <c r="E152" s="135"/>
      <c r="F152" s="135"/>
      <c r="G152" s="135"/>
      <c r="H152" s="140" t="str">
        <f>IFERROR(VLOOKUP(A152,'Rapportage deelnemers'!A:X,23,0),"")</f>
        <v/>
      </c>
      <c r="I152" s="136" t="str">
        <f>IFERROR(VLOOKUP(A152,'Rapportage deelnemers'!A:J,9,0),"")</f>
        <v/>
      </c>
      <c r="J152" s="136" t="str">
        <f>IFERROR(VLOOKUP(A152,'Rapportage deelnemers'!A:K,10,0),"")</f>
        <v/>
      </c>
      <c r="K152" s="135"/>
      <c r="L152" s="223"/>
      <c r="M152" s="135"/>
      <c r="N152" s="136" t="str">
        <f>IFERROR(VLOOKUP($A152,'Rapportage deelnemers'!$A:L,11,0),"")</f>
        <v/>
      </c>
      <c r="O152" s="136" t="str">
        <f>IFERROR(VLOOKUP($A152,'Rapportage deelnemers'!$A:M,12,0),"")</f>
        <v/>
      </c>
      <c r="P152" s="136" t="str">
        <f>IFERROR(VLOOKUP($A152,'Rapportage deelnemers'!$A:N,13,0),"")</f>
        <v/>
      </c>
      <c r="Q152" s="136" t="str">
        <f>IFERROR(VLOOKUP($A152,'Rapportage deelnemers'!$A:O,14,0),"")</f>
        <v/>
      </c>
      <c r="R152" s="136" t="str">
        <f>IFERROR(VLOOKUP($A152,'Rapportage deelnemers'!$A:P,15,0),"")</f>
        <v/>
      </c>
      <c r="S152" s="136" t="str">
        <f>IFERROR(VLOOKUP($A152,'Rapportage deelnemers'!$A:Q,16,0),"")</f>
        <v/>
      </c>
      <c r="T152" s="136" t="str">
        <f>IFERROR(IF(VLOOKUP($A152,'Rapportage deelnemers'!$A:R,17,0)=0,"",VLOOKUP($A152,'Rapportage deelnemers'!$A:R,17,0)),"")</f>
        <v/>
      </c>
      <c r="U152" s="135"/>
      <c r="V152" s="135"/>
      <c r="W152" s="135"/>
      <c r="X152" s="135"/>
      <c r="Y152" s="135"/>
      <c r="Z152" s="135"/>
      <c r="AA152" s="135"/>
      <c r="AB152" s="199" t="str">
        <f t="shared" si="9"/>
        <v/>
      </c>
      <c r="AC152" s="199" t="str">
        <f t="shared" si="10"/>
        <v/>
      </c>
      <c r="AD152" s="199" t="str">
        <f t="shared" si="11"/>
        <v/>
      </c>
      <c r="AE152" s="135"/>
      <c r="AF152" s="135"/>
      <c r="AG152" s="135"/>
      <c r="AH152" s="135"/>
      <c r="AI152" s="135"/>
      <c r="AJ152" s="252"/>
      <c r="AK152" s="252"/>
      <c r="AL152" s="252"/>
    </row>
    <row r="153" spans="1:38" ht="16" thickBot="1">
      <c r="A153" s="135"/>
      <c r="B153" s="136" t="str">
        <f>IFERROR(VLOOKUP(A153,'Rapportage deelnemers'!A:D,4,0),"")</f>
        <v/>
      </c>
      <c r="C153" s="136" t="str">
        <f>IFERROR(VLOOKUP(A153,'Rapportage deelnemers'!A:E,5,0),"")</f>
        <v/>
      </c>
      <c r="D153" s="135"/>
      <c r="E153" s="135"/>
      <c r="F153" s="135"/>
      <c r="G153" s="135"/>
      <c r="H153" s="140" t="str">
        <f>IFERROR(VLOOKUP(A153,'Rapportage deelnemers'!A:X,23,0),"")</f>
        <v/>
      </c>
      <c r="I153" s="136" t="str">
        <f>IFERROR(VLOOKUP(A153,'Rapportage deelnemers'!A:J,9,0),"")</f>
        <v/>
      </c>
      <c r="J153" s="136" t="str">
        <f>IFERROR(VLOOKUP(A153,'Rapportage deelnemers'!A:K,10,0),"")</f>
        <v/>
      </c>
      <c r="K153" s="135"/>
      <c r="L153" s="223"/>
      <c r="M153" s="135"/>
      <c r="N153" s="136" t="str">
        <f>IFERROR(VLOOKUP($A153,'Rapportage deelnemers'!$A:L,11,0),"")</f>
        <v/>
      </c>
      <c r="O153" s="136" t="str">
        <f>IFERROR(VLOOKUP($A153,'Rapportage deelnemers'!$A:M,12,0),"")</f>
        <v/>
      </c>
      <c r="P153" s="136" t="str">
        <f>IFERROR(VLOOKUP($A153,'Rapportage deelnemers'!$A:N,13,0),"")</f>
        <v/>
      </c>
      <c r="Q153" s="136" t="str">
        <f>IFERROR(VLOOKUP($A153,'Rapportage deelnemers'!$A:O,14,0),"")</f>
        <v/>
      </c>
      <c r="R153" s="136" t="str">
        <f>IFERROR(VLOOKUP($A153,'Rapportage deelnemers'!$A:P,15,0),"")</f>
        <v/>
      </c>
      <c r="S153" s="136" t="str">
        <f>IFERROR(VLOOKUP($A153,'Rapportage deelnemers'!$A:Q,16,0),"")</f>
        <v/>
      </c>
      <c r="T153" s="136" t="str">
        <f>IFERROR(IF(VLOOKUP($A153,'Rapportage deelnemers'!$A:R,17,0)=0,"",VLOOKUP($A153,'Rapportage deelnemers'!$A:R,17,0)),"")</f>
        <v/>
      </c>
      <c r="U153" s="135"/>
      <c r="V153" s="135"/>
      <c r="W153" s="135"/>
      <c r="X153" s="135"/>
      <c r="Y153" s="135"/>
      <c r="Z153" s="135"/>
      <c r="AA153" s="135"/>
      <c r="AB153" s="199" t="str">
        <f t="shared" ref="AB153:AB191" si="12">IFERROR(WEEKNUM(IF(E153,E153,"")),"")</f>
        <v/>
      </c>
      <c r="AC153" s="199" t="str">
        <f t="shared" ref="AC153:AC191" si="13">IFERROR(MONTH(IF(E153,E153,"")),"")</f>
        <v/>
      </c>
      <c r="AD153" s="199" t="str">
        <f t="shared" ref="AD153:AD191" si="14">IFERROR(YEAR(IF(E153,E153,"")),"")</f>
        <v/>
      </c>
      <c r="AE153" s="135"/>
      <c r="AF153" s="135"/>
      <c r="AG153" s="135"/>
      <c r="AH153" s="135"/>
      <c r="AI153" s="135"/>
      <c r="AJ153" s="252"/>
      <c r="AK153" s="252"/>
      <c r="AL153" s="252"/>
    </row>
    <row r="154" spans="1:38" ht="16" thickBot="1">
      <c r="A154" s="135"/>
      <c r="B154" s="136" t="str">
        <f>IFERROR(VLOOKUP(A154,'Rapportage deelnemers'!A:D,4,0),"")</f>
        <v/>
      </c>
      <c r="C154" s="136" t="str">
        <f>IFERROR(VLOOKUP(A154,'Rapportage deelnemers'!A:E,5,0),"")</f>
        <v/>
      </c>
      <c r="D154" s="135"/>
      <c r="E154" s="135"/>
      <c r="F154" s="135"/>
      <c r="G154" s="135"/>
      <c r="H154" s="140" t="str">
        <f>IFERROR(VLOOKUP(A154,'Rapportage deelnemers'!A:X,23,0),"")</f>
        <v/>
      </c>
      <c r="I154" s="136" t="str">
        <f>IFERROR(VLOOKUP(A154,'Rapportage deelnemers'!A:J,9,0),"")</f>
        <v/>
      </c>
      <c r="J154" s="136" t="str">
        <f>IFERROR(VLOOKUP(A154,'Rapportage deelnemers'!A:K,10,0),"")</f>
        <v/>
      </c>
      <c r="K154" s="135"/>
      <c r="L154" s="223"/>
      <c r="M154" s="135"/>
      <c r="N154" s="136" t="str">
        <f>IFERROR(VLOOKUP($A154,'Rapportage deelnemers'!$A:L,11,0),"")</f>
        <v/>
      </c>
      <c r="O154" s="136" t="str">
        <f>IFERROR(VLOOKUP($A154,'Rapportage deelnemers'!$A:M,12,0),"")</f>
        <v/>
      </c>
      <c r="P154" s="136" t="str">
        <f>IFERROR(VLOOKUP($A154,'Rapportage deelnemers'!$A:N,13,0),"")</f>
        <v/>
      </c>
      <c r="Q154" s="136" t="str">
        <f>IFERROR(VLOOKUP($A154,'Rapportage deelnemers'!$A:O,14,0),"")</f>
        <v/>
      </c>
      <c r="R154" s="136" t="str">
        <f>IFERROR(VLOOKUP($A154,'Rapportage deelnemers'!$A:P,15,0),"")</f>
        <v/>
      </c>
      <c r="S154" s="136" t="str">
        <f>IFERROR(VLOOKUP($A154,'Rapportage deelnemers'!$A:Q,16,0),"")</f>
        <v/>
      </c>
      <c r="T154" s="136" t="str">
        <f>IFERROR(IF(VLOOKUP($A154,'Rapportage deelnemers'!$A:R,17,0)=0,"",VLOOKUP($A154,'Rapportage deelnemers'!$A:R,17,0)),"")</f>
        <v/>
      </c>
      <c r="U154" s="135"/>
      <c r="V154" s="135"/>
      <c r="W154" s="135"/>
      <c r="X154" s="135"/>
      <c r="Y154" s="135"/>
      <c r="Z154" s="135"/>
      <c r="AA154" s="135"/>
      <c r="AB154" s="199" t="str">
        <f t="shared" si="12"/>
        <v/>
      </c>
      <c r="AC154" s="199" t="str">
        <f t="shared" si="13"/>
        <v/>
      </c>
      <c r="AD154" s="199" t="str">
        <f t="shared" si="14"/>
        <v/>
      </c>
      <c r="AE154" s="135"/>
      <c r="AF154" s="135"/>
      <c r="AG154" s="135"/>
      <c r="AH154" s="135"/>
      <c r="AI154" s="135"/>
      <c r="AJ154" s="252"/>
      <c r="AK154" s="252"/>
      <c r="AL154" s="252"/>
    </row>
    <row r="155" spans="1:38" ht="16" thickBot="1">
      <c r="A155" s="135"/>
      <c r="B155" s="136" t="str">
        <f>IFERROR(VLOOKUP(A155,'Rapportage deelnemers'!A:D,4,0),"")</f>
        <v/>
      </c>
      <c r="C155" s="136" t="str">
        <f>IFERROR(VLOOKUP(A155,'Rapportage deelnemers'!A:E,5,0),"")</f>
        <v/>
      </c>
      <c r="D155" s="135"/>
      <c r="E155" s="135"/>
      <c r="F155" s="135"/>
      <c r="G155" s="135"/>
      <c r="H155" s="140" t="str">
        <f>IFERROR(VLOOKUP(A155,'Rapportage deelnemers'!A:X,23,0),"")</f>
        <v/>
      </c>
      <c r="I155" s="136" t="str">
        <f>IFERROR(VLOOKUP(A155,'Rapportage deelnemers'!A:J,9,0),"")</f>
        <v/>
      </c>
      <c r="J155" s="136" t="str">
        <f>IFERROR(VLOOKUP(A155,'Rapportage deelnemers'!A:K,10,0),"")</f>
        <v/>
      </c>
      <c r="K155" s="135"/>
      <c r="L155" s="223"/>
      <c r="M155" s="135"/>
      <c r="N155" s="136" t="str">
        <f>IFERROR(VLOOKUP($A155,'Rapportage deelnemers'!$A:L,11,0),"")</f>
        <v/>
      </c>
      <c r="O155" s="136" t="str">
        <f>IFERROR(VLOOKUP($A155,'Rapportage deelnemers'!$A:M,12,0),"")</f>
        <v/>
      </c>
      <c r="P155" s="136" t="str">
        <f>IFERROR(VLOOKUP($A155,'Rapportage deelnemers'!$A:N,13,0),"")</f>
        <v/>
      </c>
      <c r="Q155" s="136" t="str">
        <f>IFERROR(VLOOKUP($A155,'Rapportage deelnemers'!$A:O,14,0),"")</f>
        <v/>
      </c>
      <c r="R155" s="136" t="str">
        <f>IFERROR(VLOOKUP($A155,'Rapportage deelnemers'!$A:P,15,0),"")</f>
        <v/>
      </c>
      <c r="S155" s="136" t="str">
        <f>IFERROR(VLOOKUP($A155,'Rapportage deelnemers'!$A:Q,16,0),"")</f>
        <v/>
      </c>
      <c r="T155" s="136" t="str">
        <f>IFERROR(IF(VLOOKUP($A155,'Rapportage deelnemers'!$A:R,17,0)=0,"",VLOOKUP($A155,'Rapportage deelnemers'!$A:R,17,0)),"")</f>
        <v/>
      </c>
      <c r="U155" s="135"/>
      <c r="V155" s="135"/>
      <c r="W155" s="135"/>
      <c r="X155" s="135"/>
      <c r="Y155" s="135"/>
      <c r="Z155" s="135"/>
      <c r="AA155" s="135"/>
      <c r="AB155" s="199" t="str">
        <f t="shared" si="12"/>
        <v/>
      </c>
      <c r="AC155" s="199" t="str">
        <f t="shared" si="13"/>
        <v/>
      </c>
      <c r="AD155" s="199" t="str">
        <f t="shared" si="14"/>
        <v/>
      </c>
      <c r="AE155" s="135"/>
      <c r="AF155" s="135"/>
      <c r="AG155" s="135"/>
      <c r="AH155" s="135"/>
      <c r="AI155" s="135"/>
      <c r="AJ155" s="252"/>
      <c r="AK155" s="252"/>
      <c r="AL155" s="252"/>
    </row>
    <row r="156" spans="1:38" ht="16" thickBot="1">
      <c r="A156" s="135"/>
      <c r="B156" s="136" t="str">
        <f>IFERROR(VLOOKUP(A156,'Rapportage deelnemers'!A:D,4,0),"")</f>
        <v/>
      </c>
      <c r="C156" s="136" t="str">
        <f>IFERROR(VLOOKUP(A156,'Rapportage deelnemers'!A:E,5,0),"")</f>
        <v/>
      </c>
      <c r="D156" s="135"/>
      <c r="E156" s="135"/>
      <c r="F156" s="135"/>
      <c r="G156" s="135"/>
      <c r="H156" s="140" t="str">
        <f>IFERROR(VLOOKUP(A156,'Rapportage deelnemers'!A:X,23,0),"")</f>
        <v/>
      </c>
      <c r="I156" s="136" t="str">
        <f>IFERROR(VLOOKUP(A156,'Rapportage deelnemers'!A:J,9,0),"")</f>
        <v/>
      </c>
      <c r="J156" s="136" t="str">
        <f>IFERROR(VLOOKUP(A156,'Rapportage deelnemers'!A:K,10,0),"")</f>
        <v/>
      </c>
      <c r="K156" s="135"/>
      <c r="L156" s="223"/>
      <c r="M156" s="135"/>
      <c r="N156" s="136" t="str">
        <f>IFERROR(VLOOKUP($A156,'Rapportage deelnemers'!$A:L,11,0),"")</f>
        <v/>
      </c>
      <c r="O156" s="136" t="str">
        <f>IFERROR(VLOOKUP($A156,'Rapportage deelnemers'!$A:M,12,0),"")</f>
        <v/>
      </c>
      <c r="P156" s="136" t="str">
        <f>IFERROR(VLOOKUP($A156,'Rapportage deelnemers'!$A:N,13,0),"")</f>
        <v/>
      </c>
      <c r="Q156" s="136" t="str">
        <f>IFERROR(VLOOKUP($A156,'Rapportage deelnemers'!$A:O,14,0),"")</f>
        <v/>
      </c>
      <c r="R156" s="136" t="str">
        <f>IFERROR(VLOOKUP($A156,'Rapportage deelnemers'!$A:P,15,0),"")</f>
        <v/>
      </c>
      <c r="S156" s="136" t="str">
        <f>IFERROR(VLOOKUP($A156,'Rapportage deelnemers'!$A:Q,16,0),"")</f>
        <v/>
      </c>
      <c r="T156" s="136" t="str">
        <f>IFERROR(IF(VLOOKUP($A156,'Rapportage deelnemers'!$A:R,17,0)=0,"",VLOOKUP($A156,'Rapportage deelnemers'!$A:R,17,0)),"")</f>
        <v/>
      </c>
      <c r="U156" s="135"/>
      <c r="V156" s="135"/>
      <c r="W156" s="135"/>
      <c r="X156" s="135"/>
      <c r="Y156" s="135"/>
      <c r="Z156" s="135"/>
      <c r="AA156" s="135"/>
      <c r="AB156" s="199" t="str">
        <f t="shared" si="12"/>
        <v/>
      </c>
      <c r="AC156" s="199" t="str">
        <f t="shared" si="13"/>
        <v/>
      </c>
      <c r="AD156" s="199" t="str">
        <f t="shared" si="14"/>
        <v/>
      </c>
      <c r="AE156" s="135"/>
      <c r="AF156" s="135"/>
      <c r="AG156" s="135"/>
      <c r="AH156" s="135"/>
      <c r="AI156" s="135"/>
      <c r="AJ156" s="252"/>
      <c r="AK156" s="252"/>
      <c r="AL156" s="252"/>
    </row>
    <row r="157" spans="1:38" ht="16" thickBot="1">
      <c r="A157" s="135"/>
      <c r="B157" s="136" t="str">
        <f>IFERROR(VLOOKUP(A157,'Rapportage deelnemers'!A:D,4,0),"")</f>
        <v/>
      </c>
      <c r="C157" s="136" t="str">
        <f>IFERROR(VLOOKUP(A157,'Rapportage deelnemers'!A:E,5,0),"")</f>
        <v/>
      </c>
      <c r="D157" s="135"/>
      <c r="E157" s="135"/>
      <c r="F157" s="135"/>
      <c r="G157" s="135"/>
      <c r="H157" s="140" t="str">
        <f>IFERROR(VLOOKUP(A157,'Rapportage deelnemers'!A:X,23,0),"")</f>
        <v/>
      </c>
      <c r="I157" s="136" t="str">
        <f>IFERROR(VLOOKUP(A157,'Rapportage deelnemers'!A:J,9,0),"")</f>
        <v/>
      </c>
      <c r="J157" s="136" t="str">
        <f>IFERROR(VLOOKUP(A157,'Rapportage deelnemers'!A:K,10,0),"")</f>
        <v/>
      </c>
      <c r="K157" s="135"/>
      <c r="L157" s="223"/>
      <c r="M157" s="135"/>
      <c r="N157" s="136" t="str">
        <f>IFERROR(VLOOKUP($A157,'Rapportage deelnemers'!$A:L,11,0),"")</f>
        <v/>
      </c>
      <c r="O157" s="136" t="str">
        <f>IFERROR(VLOOKUP($A157,'Rapportage deelnemers'!$A:M,12,0),"")</f>
        <v/>
      </c>
      <c r="P157" s="136" t="str">
        <f>IFERROR(VLOOKUP($A157,'Rapportage deelnemers'!$A:N,13,0),"")</f>
        <v/>
      </c>
      <c r="Q157" s="136" t="str">
        <f>IFERROR(VLOOKUP($A157,'Rapportage deelnemers'!$A:O,14,0),"")</f>
        <v/>
      </c>
      <c r="R157" s="136" t="str">
        <f>IFERROR(VLOOKUP($A157,'Rapportage deelnemers'!$A:P,15,0),"")</f>
        <v/>
      </c>
      <c r="S157" s="136" t="str">
        <f>IFERROR(VLOOKUP($A157,'Rapportage deelnemers'!$A:Q,16,0),"")</f>
        <v/>
      </c>
      <c r="T157" s="136" t="str">
        <f>IFERROR(IF(VLOOKUP($A157,'Rapportage deelnemers'!$A:R,17,0)=0,"",VLOOKUP($A157,'Rapportage deelnemers'!$A:R,17,0)),"")</f>
        <v/>
      </c>
      <c r="U157" s="135"/>
      <c r="V157" s="135"/>
      <c r="W157" s="135"/>
      <c r="X157" s="135"/>
      <c r="Y157" s="135"/>
      <c r="Z157" s="135"/>
      <c r="AA157" s="135"/>
      <c r="AB157" s="199" t="str">
        <f t="shared" si="12"/>
        <v/>
      </c>
      <c r="AC157" s="199" t="str">
        <f t="shared" si="13"/>
        <v/>
      </c>
      <c r="AD157" s="199" t="str">
        <f t="shared" si="14"/>
        <v/>
      </c>
      <c r="AE157" s="135"/>
      <c r="AF157" s="135"/>
      <c r="AG157" s="135"/>
      <c r="AH157" s="135"/>
      <c r="AI157" s="135"/>
      <c r="AJ157" s="252"/>
      <c r="AK157" s="252"/>
      <c r="AL157" s="252"/>
    </row>
    <row r="158" spans="1:38" ht="16" thickBot="1">
      <c r="A158" s="135"/>
      <c r="B158" s="136" t="str">
        <f>IFERROR(VLOOKUP(A158,'Rapportage deelnemers'!A:D,4,0),"")</f>
        <v/>
      </c>
      <c r="C158" s="136" t="str">
        <f>IFERROR(VLOOKUP(A158,'Rapportage deelnemers'!A:E,5,0),"")</f>
        <v/>
      </c>
      <c r="D158" s="135"/>
      <c r="E158" s="135"/>
      <c r="F158" s="135"/>
      <c r="G158" s="135"/>
      <c r="H158" s="140" t="str">
        <f>IFERROR(VLOOKUP(A158,'Rapportage deelnemers'!A:X,23,0),"")</f>
        <v/>
      </c>
      <c r="I158" s="136" t="str">
        <f>IFERROR(VLOOKUP(A158,'Rapportage deelnemers'!A:J,9,0),"")</f>
        <v/>
      </c>
      <c r="J158" s="136" t="str">
        <f>IFERROR(VLOOKUP(A158,'Rapportage deelnemers'!A:K,10,0),"")</f>
        <v/>
      </c>
      <c r="K158" s="135"/>
      <c r="L158" s="223"/>
      <c r="M158" s="135"/>
      <c r="N158" s="136" t="str">
        <f>IFERROR(VLOOKUP($A158,'Rapportage deelnemers'!$A:L,11,0),"")</f>
        <v/>
      </c>
      <c r="O158" s="136" t="str">
        <f>IFERROR(VLOOKUP($A158,'Rapportage deelnemers'!$A:M,12,0),"")</f>
        <v/>
      </c>
      <c r="P158" s="136" t="str">
        <f>IFERROR(VLOOKUP($A158,'Rapportage deelnemers'!$A:N,13,0),"")</f>
        <v/>
      </c>
      <c r="Q158" s="136" t="str">
        <f>IFERROR(VLOOKUP($A158,'Rapportage deelnemers'!$A:O,14,0),"")</f>
        <v/>
      </c>
      <c r="R158" s="136" t="str">
        <f>IFERROR(VLOOKUP($A158,'Rapportage deelnemers'!$A:P,15,0),"")</f>
        <v/>
      </c>
      <c r="S158" s="136" t="str">
        <f>IFERROR(VLOOKUP($A158,'Rapportage deelnemers'!$A:Q,16,0),"")</f>
        <v/>
      </c>
      <c r="T158" s="136" t="str">
        <f>IFERROR(IF(VLOOKUP($A158,'Rapportage deelnemers'!$A:R,17,0)=0,"",VLOOKUP($A158,'Rapportage deelnemers'!$A:R,17,0)),"")</f>
        <v/>
      </c>
      <c r="U158" s="135"/>
      <c r="V158" s="135"/>
      <c r="W158" s="135"/>
      <c r="X158" s="135"/>
      <c r="Y158" s="135"/>
      <c r="Z158" s="135"/>
      <c r="AA158" s="135"/>
      <c r="AB158" s="199" t="str">
        <f t="shared" si="12"/>
        <v/>
      </c>
      <c r="AC158" s="199" t="str">
        <f t="shared" si="13"/>
        <v/>
      </c>
      <c r="AD158" s="199" t="str">
        <f t="shared" si="14"/>
        <v/>
      </c>
      <c r="AE158" s="135"/>
      <c r="AF158" s="135"/>
      <c r="AG158" s="135"/>
      <c r="AH158" s="135"/>
      <c r="AI158" s="135"/>
      <c r="AJ158" s="252"/>
      <c r="AK158" s="252"/>
      <c r="AL158" s="252"/>
    </row>
    <row r="159" spans="1:38" ht="16" thickBot="1">
      <c r="A159" s="135"/>
      <c r="B159" s="136" t="str">
        <f>IFERROR(VLOOKUP(A159,'Rapportage deelnemers'!A:D,4,0),"")</f>
        <v/>
      </c>
      <c r="C159" s="136" t="str">
        <f>IFERROR(VLOOKUP(A159,'Rapportage deelnemers'!A:E,5,0),"")</f>
        <v/>
      </c>
      <c r="D159" s="135"/>
      <c r="E159" s="135"/>
      <c r="F159" s="135"/>
      <c r="G159" s="135"/>
      <c r="H159" s="140" t="str">
        <f>IFERROR(VLOOKUP(A159,'Rapportage deelnemers'!A:X,23,0),"")</f>
        <v/>
      </c>
      <c r="I159" s="136" t="str">
        <f>IFERROR(VLOOKUP(A159,'Rapportage deelnemers'!A:J,9,0),"")</f>
        <v/>
      </c>
      <c r="J159" s="136" t="str">
        <f>IFERROR(VLOOKUP(A159,'Rapportage deelnemers'!A:K,10,0),"")</f>
        <v/>
      </c>
      <c r="K159" s="135"/>
      <c r="L159" s="223"/>
      <c r="M159" s="135"/>
      <c r="N159" s="136" t="str">
        <f>IFERROR(VLOOKUP($A159,'Rapportage deelnemers'!$A:L,11,0),"")</f>
        <v/>
      </c>
      <c r="O159" s="136" t="str">
        <f>IFERROR(VLOOKUP($A159,'Rapportage deelnemers'!$A:M,12,0),"")</f>
        <v/>
      </c>
      <c r="P159" s="136" t="str">
        <f>IFERROR(VLOOKUP($A159,'Rapportage deelnemers'!$A:N,13,0),"")</f>
        <v/>
      </c>
      <c r="Q159" s="136" t="str">
        <f>IFERROR(VLOOKUP($A159,'Rapportage deelnemers'!$A:O,14,0),"")</f>
        <v/>
      </c>
      <c r="R159" s="136" t="str">
        <f>IFERROR(VLOOKUP($A159,'Rapportage deelnemers'!$A:P,15,0),"")</f>
        <v/>
      </c>
      <c r="S159" s="136" t="str">
        <f>IFERROR(VLOOKUP($A159,'Rapportage deelnemers'!$A:Q,16,0),"")</f>
        <v/>
      </c>
      <c r="T159" s="136" t="str">
        <f>IFERROR(IF(VLOOKUP($A159,'Rapportage deelnemers'!$A:R,17,0)=0,"",VLOOKUP($A159,'Rapportage deelnemers'!$A:R,17,0)),"")</f>
        <v/>
      </c>
      <c r="U159" s="135"/>
      <c r="V159" s="135"/>
      <c r="W159" s="135"/>
      <c r="X159" s="135"/>
      <c r="Y159" s="135"/>
      <c r="Z159" s="135"/>
      <c r="AA159" s="135"/>
      <c r="AB159" s="199" t="str">
        <f t="shared" si="12"/>
        <v/>
      </c>
      <c r="AC159" s="199" t="str">
        <f t="shared" si="13"/>
        <v/>
      </c>
      <c r="AD159" s="199" t="str">
        <f t="shared" si="14"/>
        <v/>
      </c>
      <c r="AE159" s="135"/>
      <c r="AF159" s="135"/>
      <c r="AG159" s="135"/>
      <c r="AH159" s="135"/>
      <c r="AI159" s="135"/>
      <c r="AJ159" s="252"/>
      <c r="AK159" s="252"/>
      <c r="AL159" s="252"/>
    </row>
    <row r="160" spans="1:38" ht="16" thickBot="1">
      <c r="A160" s="135"/>
      <c r="B160" s="136" t="str">
        <f>IFERROR(VLOOKUP(A160,'Rapportage deelnemers'!A:D,4,0),"")</f>
        <v/>
      </c>
      <c r="C160" s="136" t="str">
        <f>IFERROR(VLOOKUP(A160,'Rapportage deelnemers'!A:E,5,0),"")</f>
        <v/>
      </c>
      <c r="D160" s="135"/>
      <c r="E160" s="135"/>
      <c r="F160" s="135"/>
      <c r="G160" s="135"/>
      <c r="H160" s="140" t="str">
        <f>IFERROR(VLOOKUP(A160,'Rapportage deelnemers'!A:X,23,0),"")</f>
        <v/>
      </c>
      <c r="I160" s="136" t="str">
        <f>IFERROR(VLOOKUP(A160,'Rapportage deelnemers'!A:J,9,0),"")</f>
        <v/>
      </c>
      <c r="J160" s="136" t="str">
        <f>IFERROR(VLOOKUP(A160,'Rapportage deelnemers'!A:K,10,0),"")</f>
        <v/>
      </c>
      <c r="K160" s="135"/>
      <c r="L160" s="223"/>
      <c r="M160" s="135"/>
      <c r="N160" s="136" t="str">
        <f>IFERROR(VLOOKUP($A160,'Rapportage deelnemers'!$A:L,11,0),"")</f>
        <v/>
      </c>
      <c r="O160" s="136" t="str">
        <f>IFERROR(VLOOKUP($A160,'Rapportage deelnemers'!$A:M,12,0),"")</f>
        <v/>
      </c>
      <c r="P160" s="136" t="str">
        <f>IFERROR(VLOOKUP($A160,'Rapportage deelnemers'!$A:N,13,0),"")</f>
        <v/>
      </c>
      <c r="Q160" s="136" t="str">
        <f>IFERROR(VLOOKUP($A160,'Rapportage deelnemers'!$A:O,14,0),"")</f>
        <v/>
      </c>
      <c r="R160" s="136" t="str">
        <f>IFERROR(VLOOKUP($A160,'Rapportage deelnemers'!$A:P,15,0),"")</f>
        <v/>
      </c>
      <c r="S160" s="136" t="str">
        <f>IFERROR(VLOOKUP($A160,'Rapportage deelnemers'!$A:Q,16,0),"")</f>
        <v/>
      </c>
      <c r="T160" s="136" t="str">
        <f>IFERROR(IF(VLOOKUP($A160,'Rapportage deelnemers'!$A:R,17,0)=0,"",VLOOKUP($A160,'Rapportage deelnemers'!$A:R,17,0)),"")</f>
        <v/>
      </c>
      <c r="U160" s="135"/>
      <c r="V160" s="135"/>
      <c r="W160" s="135"/>
      <c r="X160" s="135"/>
      <c r="Y160" s="135"/>
      <c r="Z160" s="135"/>
      <c r="AA160" s="135"/>
      <c r="AB160" s="199" t="str">
        <f t="shared" si="12"/>
        <v/>
      </c>
      <c r="AC160" s="199" t="str">
        <f t="shared" si="13"/>
        <v/>
      </c>
      <c r="AD160" s="199" t="str">
        <f t="shared" si="14"/>
        <v/>
      </c>
      <c r="AE160" s="135"/>
      <c r="AF160" s="135"/>
      <c r="AG160" s="135"/>
      <c r="AH160" s="135"/>
      <c r="AI160" s="135"/>
      <c r="AJ160" s="252"/>
      <c r="AK160" s="252"/>
      <c r="AL160" s="252"/>
    </row>
    <row r="161" spans="1:38" ht="16" thickBot="1">
      <c r="A161" s="135"/>
      <c r="B161" s="136" t="str">
        <f>IFERROR(VLOOKUP(A161,'Rapportage deelnemers'!A:D,4,0),"")</f>
        <v/>
      </c>
      <c r="C161" s="136" t="str">
        <f>IFERROR(VLOOKUP(A161,'Rapportage deelnemers'!A:E,5,0),"")</f>
        <v/>
      </c>
      <c r="D161" s="135"/>
      <c r="E161" s="135"/>
      <c r="F161" s="135"/>
      <c r="G161" s="135"/>
      <c r="H161" s="140" t="str">
        <f>IFERROR(VLOOKUP(A161,'Rapportage deelnemers'!A:X,23,0),"")</f>
        <v/>
      </c>
      <c r="I161" s="136" t="str">
        <f>IFERROR(VLOOKUP(A161,'Rapportage deelnemers'!A:J,9,0),"")</f>
        <v/>
      </c>
      <c r="J161" s="136" t="str">
        <f>IFERROR(VLOOKUP(A161,'Rapportage deelnemers'!A:K,10,0),"")</f>
        <v/>
      </c>
      <c r="K161" s="135"/>
      <c r="L161" s="223"/>
      <c r="M161" s="135"/>
      <c r="N161" s="136" t="str">
        <f>IFERROR(VLOOKUP($A161,'Rapportage deelnemers'!$A:L,11,0),"")</f>
        <v/>
      </c>
      <c r="O161" s="136" t="str">
        <f>IFERROR(VLOOKUP($A161,'Rapportage deelnemers'!$A:M,12,0),"")</f>
        <v/>
      </c>
      <c r="P161" s="136" t="str">
        <f>IFERROR(VLOOKUP($A161,'Rapportage deelnemers'!$A:N,13,0),"")</f>
        <v/>
      </c>
      <c r="Q161" s="136" t="str">
        <f>IFERROR(VLOOKUP($A161,'Rapportage deelnemers'!$A:O,14,0),"")</f>
        <v/>
      </c>
      <c r="R161" s="136" t="str">
        <f>IFERROR(VLOOKUP($A161,'Rapportage deelnemers'!$A:P,15,0),"")</f>
        <v/>
      </c>
      <c r="S161" s="136" t="str">
        <f>IFERROR(VLOOKUP($A161,'Rapportage deelnemers'!$A:Q,16,0),"")</f>
        <v/>
      </c>
      <c r="T161" s="136" t="str">
        <f>IFERROR(IF(VLOOKUP($A161,'Rapportage deelnemers'!$A:R,17,0)=0,"",VLOOKUP($A161,'Rapportage deelnemers'!$A:R,17,0)),"")</f>
        <v/>
      </c>
      <c r="U161" s="135"/>
      <c r="V161" s="135"/>
      <c r="W161" s="135"/>
      <c r="X161" s="135"/>
      <c r="Y161" s="135"/>
      <c r="Z161" s="135"/>
      <c r="AA161" s="135"/>
      <c r="AB161" s="199" t="str">
        <f t="shared" si="12"/>
        <v/>
      </c>
      <c r="AC161" s="199" t="str">
        <f t="shared" si="13"/>
        <v/>
      </c>
      <c r="AD161" s="199" t="str">
        <f t="shared" si="14"/>
        <v/>
      </c>
      <c r="AE161" s="135"/>
      <c r="AF161" s="135"/>
      <c r="AG161" s="135"/>
      <c r="AH161" s="135"/>
      <c r="AI161" s="135"/>
      <c r="AJ161" s="252"/>
      <c r="AK161" s="252"/>
      <c r="AL161" s="252"/>
    </row>
    <row r="162" spans="1:38" ht="16" thickBot="1">
      <c r="A162" s="135"/>
      <c r="B162" s="136" t="str">
        <f>IFERROR(VLOOKUP(A162,'Rapportage deelnemers'!A:D,4,0),"")</f>
        <v/>
      </c>
      <c r="C162" s="136" t="str">
        <f>IFERROR(VLOOKUP(A162,'Rapportage deelnemers'!A:E,5,0),"")</f>
        <v/>
      </c>
      <c r="D162" s="135"/>
      <c r="E162" s="135"/>
      <c r="F162" s="135"/>
      <c r="G162" s="135"/>
      <c r="H162" s="140" t="str">
        <f>IFERROR(VLOOKUP(A162,'Rapportage deelnemers'!A:X,23,0),"")</f>
        <v/>
      </c>
      <c r="I162" s="136" t="str">
        <f>IFERROR(VLOOKUP(A162,'Rapportage deelnemers'!A:J,9,0),"")</f>
        <v/>
      </c>
      <c r="J162" s="136" t="str">
        <f>IFERROR(VLOOKUP(A162,'Rapportage deelnemers'!A:K,10,0),"")</f>
        <v/>
      </c>
      <c r="K162" s="135"/>
      <c r="L162" s="223"/>
      <c r="M162" s="135"/>
      <c r="N162" s="136" t="str">
        <f>IFERROR(VLOOKUP($A162,'Rapportage deelnemers'!$A:L,11,0),"")</f>
        <v/>
      </c>
      <c r="O162" s="136" t="str">
        <f>IFERROR(VLOOKUP($A162,'Rapportage deelnemers'!$A:M,12,0),"")</f>
        <v/>
      </c>
      <c r="P162" s="136" t="str">
        <f>IFERROR(VLOOKUP($A162,'Rapportage deelnemers'!$A:N,13,0),"")</f>
        <v/>
      </c>
      <c r="Q162" s="136" t="str">
        <f>IFERROR(VLOOKUP($A162,'Rapportage deelnemers'!$A:O,14,0),"")</f>
        <v/>
      </c>
      <c r="R162" s="136" t="str">
        <f>IFERROR(VLOOKUP($A162,'Rapportage deelnemers'!$A:P,15,0),"")</f>
        <v/>
      </c>
      <c r="S162" s="136" t="str">
        <f>IFERROR(VLOOKUP($A162,'Rapportage deelnemers'!$A:Q,16,0),"")</f>
        <v/>
      </c>
      <c r="T162" s="136" t="str">
        <f>IFERROR(IF(VLOOKUP($A162,'Rapportage deelnemers'!$A:R,17,0)=0,"",VLOOKUP($A162,'Rapportage deelnemers'!$A:R,17,0)),"")</f>
        <v/>
      </c>
      <c r="U162" s="135"/>
      <c r="V162" s="135"/>
      <c r="W162" s="135"/>
      <c r="X162" s="135"/>
      <c r="Y162" s="135"/>
      <c r="Z162" s="135"/>
      <c r="AA162" s="135"/>
      <c r="AB162" s="199" t="str">
        <f t="shared" si="12"/>
        <v/>
      </c>
      <c r="AC162" s="199" t="str">
        <f t="shared" si="13"/>
        <v/>
      </c>
      <c r="AD162" s="199" t="str">
        <f t="shared" si="14"/>
        <v/>
      </c>
      <c r="AE162" s="135"/>
      <c r="AF162" s="135"/>
      <c r="AG162" s="135"/>
      <c r="AH162" s="135"/>
      <c r="AI162" s="135"/>
      <c r="AJ162" s="252"/>
      <c r="AK162" s="252"/>
      <c r="AL162" s="252"/>
    </row>
    <row r="163" spans="1:38" ht="16" thickBot="1">
      <c r="A163" s="135"/>
      <c r="B163" s="136" t="str">
        <f>IFERROR(VLOOKUP(A163,'Rapportage deelnemers'!A:D,4,0),"")</f>
        <v/>
      </c>
      <c r="C163" s="136" t="str">
        <f>IFERROR(VLOOKUP(A163,'Rapportage deelnemers'!A:E,5,0),"")</f>
        <v/>
      </c>
      <c r="D163" s="135"/>
      <c r="E163" s="135"/>
      <c r="F163" s="135"/>
      <c r="G163" s="135"/>
      <c r="H163" s="140" t="str">
        <f>IFERROR(VLOOKUP(A163,'Rapportage deelnemers'!A:X,23,0),"")</f>
        <v/>
      </c>
      <c r="I163" s="136" t="str">
        <f>IFERROR(VLOOKUP(A163,'Rapportage deelnemers'!A:J,9,0),"")</f>
        <v/>
      </c>
      <c r="J163" s="136" t="str">
        <f>IFERROR(VLOOKUP(A163,'Rapportage deelnemers'!A:K,10,0),"")</f>
        <v/>
      </c>
      <c r="K163" s="135"/>
      <c r="L163" s="223"/>
      <c r="M163" s="135"/>
      <c r="N163" s="136" t="str">
        <f>IFERROR(VLOOKUP($A163,'Rapportage deelnemers'!$A:L,11,0),"")</f>
        <v/>
      </c>
      <c r="O163" s="136" t="str">
        <f>IFERROR(VLOOKUP($A163,'Rapportage deelnemers'!$A:M,12,0),"")</f>
        <v/>
      </c>
      <c r="P163" s="136" t="str">
        <f>IFERROR(VLOOKUP($A163,'Rapportage deelnemers'!$A:N,13,0),"")</f>
        <v/>
      </c>
      <c r="Q163" s="136" t="str">
        <f>IFERROR(VLOOKUP($A163,'Rapportage deelnemers'!$A:O,14,0),"")</f>
        <v/>
      </c>
      <c r="R163" s="136" t="str">
        <f>IFERROR(VLOOKUP($A163,'Rapportage deelnemers'!$A:P,15,0),"")</f>
        <v/>
      </c>
      <c r="S163" s="136" t="str">
        <f>IFERROR(VLOOKUP($A163,'Rapportage deelnemers'!$A:Q,16,0),"")</f>
        <v/>
      </c>
      <c r="T163" s="136" t="str">
        <f>IFERROR(IF(VLOOKUP($A163,'Rapportage deelnemers'!$A:R,17,0)=0,"",VLOOKUP($A163,'Rapportage deelnemers'!$A:R,17,0)),"")</f>
        <v/>
      </c>
      <c r="U163" s="135"/>
      <c r="V163" s="135"/>
      <c r="W163" s="135"/>
      <c r="X163" s="135"/>
      <c r="Y163" s="135"/>
      <c r="Z163" s="135"/>
      <c r="AA163" s="135"/>
      <c r="AB163" s="199" t="str">
        <f t="shared" si="12"/>
        <v/>
      </c>
      <c r="AC163" s="199" t="str">
        <f t="shared" si="13"/>
        <v/>
      </c>
      <c r="AD163" s="199" t="str">
        <f t="shared" si="14"/>
        <v/>
      </c>
      <c r="AE163" s="135"/>
      <c r="AF163" s="135"/>
      <c r="AG163" s="135"/>
      <c r="AH163" s="135"/>
      <c r="AI163" s="135"/>
      <c r="AJ163" s="252"/>
      <c r="AK163" s="252"/>
      <c r="AL163" s="252"/>
    </row>
    <row r="164" spans="1:38" ht="16" thickBot="1">
      <c r="A164" s="135"/>
      <c r="B164" s="136" t="str">
        <f>IFERROR(VLOOKUP(A164,'Rapportage deelnemers'!A:D,4,0),"")</f>
        <v/>
      </c>
      <c r="C164" s="136" t="str">
        <f>IFERROR(VLOOKUP(A164,'Rapportage deelnemers'!A:E,5,0),"")</f>
        <v/>
      </c>
      <c r="D164" s="135"/>
      <c r="E164" s="135"/>
      <c r="F164" s="135"/>
      <c r="G164" s="135"/>
      <c r="H164" s="140" t="str">
        <f>IFERROR(VLOOKUP(A164,'Rapportage deelnemers'!A:X,23,0),"")</f>
        <v/>
      </c>
      <c r="I164" s="136" t="str">
        <f>IFERROR(VLOOKUP(A164,'Rapportage deelnemers'!A:J,9,0),"")</f>
        <v/>
      </c>
      <c r="J164" s="136" t="str">
        <f>IFERROR(VLOOKUP(A164,'Rapportage deelnemers'!A:K,10,0),"")</f>
        <v/>
      </c>
      <c r="K164" s="135"/>
      <c r="L164" s="223"/>
      <c r="M164" s="135"/>
      <c r="N164" s="136" t="str">
        <f>IFERROR(VLOOKUP($A164,'Rapportage deelnemers'!$A:L,11,0),"")</f>
        <v/>
      </c>
      <c r="O164" s="136" t="str">
        <f>IFERROR(VLOOKUP($A164,'Rapportage deelnemers'!$A:M,12,0),"")</f>
        <v/>
      </c>
      <c r="P164" s="136" t="str">
        <f>IFERROR(VLOOKUP($A164,'Rapportage deelnemers'!$A:N,13,0),"")</f>
        <v/>
      </c>
      <c r="Q164" s="136" t="str">
        <f>IFERROR(VLOOKUP($A164,'Rapportage deelnemers'!$A:O,14,0),"")</f>
        <v/>
      </c>
      <c r="R164" s="136" t="str">
        <f>IFERROR(VLOOKUP($A164,'Rapportage deelnemers'!$A:P,15,0),"")</f>
        <v/>
      </c>
      <c r="S164" s="136" t="str">
        <f>IFERROR(VLOOKUP($A164,'Rapportage deelnemers'!$A:Q,16,0),"")</f>
        <v/>
      </c>
      <c r="T164" s="136" t="str">
        <f>IFERROR(IF(VLOOKUP($A164,'Rapportage deelnemers'!$A:R,17,0)=0,"",VLOOKUP($A164,'Rapportage deelnemers'!$A:R,17,0)),"")</f>
        <v/>
      </c>
      <c r="U164" s="135"/>
      <c r="V164" s="135"/>
      <c r="W164" s="135"/>
      <c r="X164" s="135"/>
      <c r="Y164" s="135"/>
      <c r="Z164" s="135"/>
      <c r="AA164" s="135"/>
      <c r="AB164" s="199" t="str">
        <f t="shared" si="12"/>
        <v/>
      </c>
      <c r="AC164" s="199" t="str">
        <f t="shared" si="13"/>
        <v/>
      </c>
      <c r="AD164" s="199" t="str">
        <f t="shared" si="14"/>
        <v/>
      </c>
      <c r="AE164" s="135"/>
      <c r="AF164" s="135"/>
      <c r="AG164" s="135"/>
      <c r="AH164" s="135"/>
      <c r="AI164" s="135"/>
      <c r="AJ164" s="252"/>
      <c r="AK164" s="252"/>
      <c r="AL164" s="252"/>
    </row>
    <row r="165" spans="1:38" ht="16" thickBot="1">
      <c r="A165" s="135"/>
      <c r="B165" s="136" t="str">
        <f>IFERROR(VLOOKUP(A165,'Rapportage deelnemers'!A:D,4,0),"")</f>
        <v/>
      </c>
      <c r="C165" s="136" t="str">
        <f>IFERROR(VLOOKUP(A165,'Rapportage deelnemers'!A:E,5,0),"")</f>
        <v/>
      </c>
      <c r="D165" s="135"/>
      <c r="E165" s="135"/>
      <c r="F165" s="135"/>
      <c r="G165" s="135"/>
      <c r="H165" s="140" t="str">
        <f>IFERROR(VLOOKUP(A165,'Rapportage deelnemers'!A:X,23,0),"")</f>
        <v/>
      </c>
      <c r="I165" s="136" t="str">
        <f>IFERROR(VLOOKUP(A165,'Rapportage deelnemers'!A:J,9,0),"")</f>
        <v/>
      </c>
      <c r="J165" s="136" t="str">
        <f>IFERROR(VLOOKUP(A165,'Rapportage deelnemers'!A:K,10,0),"")</f>
        <v/>
      </c>
      <c r="K165" s="135"/>
      <c r="L165" s="223"/>
      <c r="M165" s="135"/>
      <c r="N165" s="136" t="str">
        <f>IFERROR(VLOOKUP($A165,'Rapportage deelnemers'!$A:L,11,0),"")</f>
        <v/>
      </c>
      <c r="O165" s="136" t="str">
        <f>IFERROR(VLOOKUP($A165,'Rapportage deelnemers'!$A:M,12,0),"")</f>
        <v/>
      </c>
      <c r="P165" s="136" t="str">
        <f>IFERROR(VLOOKUP($A165,'Rapportage deelnemers'!$A:N,13,0),"")</f>
        <v/>
      </c>
      <c r="Q165" s="136" t="str">
        <f>IFERROR(VLOOKUP($A165,'Rapportage deelnemers'!$A:O,14,0),"")</f>
        <v/>
      </c>
      <c r="R165" s="136" t="str">
        <f>IFERROR(VLOOKUP($A165,'Rapportage deelnemers'!$A:P,15,0),"")</f>
        <v/>
      </c>
      <c r="S165" s="136" t="str">
        <f>IFERROR(VLOOKUP($A165,'Rapportage deelnemers'!$A:Q,16,0),"")</f>
        <v/>
      </c>
      <c r="T165" s="136" t="str">
        <f>IFERROR(IF(VLOOKUP($A165,'Rapportage deelnemers'!$A:R,17,0)=0,"",VLOOKUP($A165,'Rapportage deelnemers'!$A:R,17,0)),"")</f>
        <v/>
      </c>
      <c r="U165" s="135"/>
      <c r="V165" s="135"/>
      <c r="W165" s="135"/>
      <c r="X165" s="135"/>
      <c r="Y165" s="135"/>
      <c r="Z165" s="135"/>
      <c r="AA165" s="135"/>
      <c r="AB165" s="199" t="str">
        <f t="shared" si="12"/>
        <v/>
      </c>
      <c r="AC165" s="199" t="str">
        <f t="shared" si="13"/>
        <v/>
      </c>
      <c r="AD165" s="199" t="str">
        <f t="shared" si="14"/>
        <v/>
      </c>
      <c r="AE165" s="135"/>
      <c r="AF165" s="135"/>
      <c r="AG165" s="135"/>
      <c r="AH165" s="135"/>
      <c r="AI165" s="135"/>
      <c r="AJ165" s="252"/>
      <c r="AK165" s="252"/>
      <c r="AL165" s="252"/>
    </row>
    <row r="166" spans="1:38" ht="16" thickBot="1">
      <c r="A166" s="135"/>
      <c r="B166" s="136" t="str">
        <f>IFERROR(VLOOKUP(A166,'Rapportage deelnemers'!A:D,4,0),"")</f>
        <v/>
      </c>
      <c r="C166" s="136" t="str">
        <f>IFERROR(VLOOKUP(A166,'Rapportage deelnemers'!A:E,5,0),"")</f>
        <v/>
      </c>
      <c r="D166" s="135"/>
      <c r="E166" s="135"/>
      <c r="F166" s="135"/>
      <c r="G166" s="135"/>
      <c r="H166" s="140" t="str">
        <f>IFERROR(VLOOKUP(A166,'Rapportage deelnemers'!A:X,23,0),"")</f>
        <v/>
      </c>
      <c r="I166" s="136" t="str">
        <f>IFERROR(VLOOKUP(A166,'Rapportage deelnemers'!A:J,9,0),"")</f>
        <v/>
      </c>
      <c r="J166" s="136" t="str">
        <f>IFERROR(VLOOKUP(A166,'Rapportage deelnemers'!A:K,10,0),"")</f>
        <v/>
      </c>
      <c r="K166" s="135"/>
      <c r="L166" s="223"/>
      <c r="M166" s="135"/>
      <c r="N166" s="136" t="str">
        <f>IFERROR(VLOOKUP($A166,'Rapportage deelnemers'!$A:L,11,0),"")</f>
        <v/>
      </c>
      <c r="O166" s="136" t="str">
        <f>IFERROR(VLOOKUP($A166,'Rapportage deelnemers'!$A:M,12,0),"")</f>
        <v/>
      </c>
      <c r="P166" s="136" t="str">
        <f>IFERROR(VLOOKUP($A166,'Rapportage deelnemers'!$A:N,13,0),"")</f>
        <v/>
      </c>
      <c r="Q166" s="136" t="str">
        <f>IFERROR(VLOOKUP($A166,'Rapportage deelnemers'!$A:O,14,0),"")</f>
        <v/>
      </c>
      <c r="R166" s="136" t="str">
        <f>IFERROR(VLOOKUP($A166,'Rapportage deelnemers'!$A:P,15,0),"")</f>
        <v/>
      </c>
      <c r="S166" s="136" t="str">
        <f>IFERROR(VLOOKUP($A166,'Rapportage deelnemers'!$A:Q,16,0),"")</f>
        <v/>
      </c>
      <c r="T166" s="136" t="str">
        <f>IFERROR(IF(VLOOKUP($A166,'Rapportage deelnemers'!$A:R,17,0)=0,"",VLOOKUP($A166,'Rapportage deelnemers'!$A:R,17,0)),"")</f>
        <v/>
      </c>
      <c r="U166" s="135"/>
      <c r="V166" s="135"/>
      <c r="W166" s="135"/>
      <c r="X166" s="135"/>
      <c r="Y166" s="135"/>
      <c r="Z166" s="135"/>
      <c r="AA166" s="135"/>
      <c r="AB166" s="199" t="str">
        <f t="shared" si="12"/>
        <v/>
      </c>
      <c r="AC166" s="199" t="str">
        <f t="shared" si="13"/>
        <v/>
      </c>
      <c r="AD166" s="199" t="str">
        <f t="shared" si="14"/>
        <v/>
      </c>
      <c r="AE166" s="135"/>
      <c r="AF166" s="135"/>
      <c r="AG166" s="135"/>
      <c r="AH166" s="135"/>
      <c r="AI166" s="135"/>
      <c r="AJ166" s="252"/>
      <c r="AK166" s="252"/>
      <c r="AL166" s="252"/>
    </row>
    <row r="167" spans="1:38" ht="16" thickBot="1">
      <c r="A167" s="135"/>
      <c r="B167" s="136" t="str">
        <f>IFERROR(VLOOKUP(A167,'Rapportage deelnemers'!A:D,4,0),"")</f>
        <v/>
      </c>
      <c r="C167" s="136" t="str">
        <f>IFERROR(VLOOKUP(A167,'Rapportage deelnemers'!A:E,5,0),"")</f>
        <v/>
      </c>
      <c r="D167" s="135"/>
      <c r="E167" s="135"/>
      <c r="F167" s="135"/>
      <c r="G167" s="135"/>
      <c r="H167" s="140" t="str">
        <f>IFERROR(VLOOKUP(A167,'Rapportage deelnemers'!A:X,23,0),"")</f>
        <v/>
      </c>
      <c r="I167" s="136" t="str">
        <f>IFERROR(VLOOKUP(A167,'Rapportage deelnemers'!A:J,9,0),"")</f>
        <v/>
      </c>
      <c r="J167" s="136" t="str">
        <f>IFERROR(VLOOKUP(A167,'Rapportage deelnemers'!A:K,10,0),"")</f>
        <v/>
      </c>
      <c r="K167" s="135"/>
      <c r="L167" s="223"/>
      <c r="M167" s="135"/>
      <c r="N167" s="136" t="str">
        <f>IFERROR(VLOOKUP($A167,'Rapportage deelnemers'!$A:L,11,0),"")</f>
        <v/>
      </c>
      <c r="O167" s="136" t="str">
        <f>IFERROR(VLOOKUP($A167,'Rapportage deelnemers'!$A:M,12,0),"")</f>
        <v/>
      </c>
      <c r="P167" s="136" t="str">
        <f>IFERROR(VLOOKUP($A167,'Rapportage deelnemers'!$A:N,13,0),"")</f>
        <v/>
      </c>
      <c r="Q167" s="136" t="str">
        <f>IFERROR(VLOOKUP($A167,'Rapportage deelnemers'!$A:O,14,0),"")</f>
        <v/>
      </c>
      <c r="R167" s="136" t="str">
        <f>IFERROR(VLOOKUP($A167,'Rapportage deelnemers'!$A:P,15,0),"")</f>
        <v/>
      </c>
      <c r="S167" s="136" t="str">
        <f>IFERROR(VLOOKUP($A167,'Rapportage deelnemers'!$A:Q,16,0),"")</f>
        <v/>
      </c>
      <c r="T167" s="136" t="str">
        <f>IFERROR(IF(VLOOKUP($A167,'Rapportage deelnemers'!$A:R,17,0)=0,"",VLOOKUP($A167,'Rapportage deelnemers'!$A:R,17,0)),"")</f>
        <v/>
      </c>
      <c r="U167" s="135"/>
      <c r="V167" s="135"/>
      <c r="W167" s="135"/>
      <c r="X167" s="135"/>
      <c r="Y167" s="135"/>
      <c r="Z167" s="135"/>
      <c r="AA167" s="135"/>
      <c r="AB167" s="199" t="str">
        <f t="shared" si="12"/>
        <v/>
      </c>
      <c r="AC167" s="199" t="str">
        <f t="shared" si="13"/>
        <v/>
      </c>
      <c r="AD167" s="199" t="str">
        <f t="shared" si="14"/>
        <v/>
      </c>
      <c r="AE167" s="135"/>
      <c r="AF167" s="135"/>
      <c r="AG167" s="135"/>
      <c r="AH167" s="135"/>
      <c r="AI167" s="135"/>
      <c r="AJ167" s="252"/>
      <c r="AK167" s="252"/>
      <c r="AL167" s="252"/>
    </row>
    <row r="168" spans="1:38" ht="16" thickBot="1">
      <c r="A168" s="135"/>
      <c r="B168" s="136" t="str">
        <f>IFERROR(VLOOKUP(A168,'Rapportage deelnemers'!A:D,4,0),"")</f>
        <v/>
      </c>
      <c r="C168" s="136" t="str">
        <f>IFERROR(VLOOKUP(A168,'Rapportage deelnemers'!A:E,5,0),"")</f>
        <v/>
      </c>
      <c r="D168" s="135"/>
      <c r="E168" s="135"/>
      <c r="F168" s="135"/>
      <c r="G168" s="135"/>
      <c r="H168" s="140" t="str">
        <f>IFERROR(VLOOKUP(A168,'Rapportage deelnemers'!A:X,23,0),"")</f>
        <v/>
      </c>
      <c r="I168" s="136" t="str">
        <f>IFERROR(VLOOKUP(A168,'Rapportage deelnemers'!A:J,9,0),"")</f>
        <v/>
      </c>
      <c r="J168" s="136" t="str">
        <f>IFERROR(VLOOKUP(A168,'Rapportage deelnemers'!A:K,10,0),"")</f>
        <v/>
      </c>
      <c r="K168" s="135"/>
      <c r="L168" s="223"/>
      <c r="M168" s="135"/>
      <c r="N168" s="136" t="str">
        <f>IFERROR(VLOOKUP($A168,'Rapportage deelnemers'!$A:L,11,0),"")</f>
        <v/>
      </c>
      <c r="O168" s="136" t="str">
        <f>IFERROR(VLOOKUP($A168,'Rapportage deelnemers'!$A:M,12,0),"")</f>
        <v/>
      </c>
      <c r="P168" s="136" t="str">
        <f>IFERROR(VLOOKUP($A168,'Rapportage deelnemers'!$A:N,13,0),"")</f>
        <v/>
      </c>
      <c r="Q168" s="136" t="str">
        <f>IFERROR(VLOOKUP($A168,'Rapportage deelnemers'!$A:O,14,0),"")</f>
        <v/>
      </c>
      <c r="R168" s="136" t="str">
        <f>IFERROR(VLOOKUP($A168,'Rapportage deelnemers'!$A:P,15,0),"")</f>
        <v/>
      </c>
      <c r="S168" s="136" t="str">
        <f>IFERROR(VLOOKUP($A168,'Rapportage deelnemers'!$A:Q,16,0),"")</f>
        <v/>
      </c>
      <c r="T168" s="136" t="str">
        <f>IFERROR(IF(VLOOKUP($A168,'Rapportage deelnemers'!$A:R,17,0)=0,"",VLOOKUP($A168,'Rapportage deelnemers'!$A:R,17,0)),"")</f>
        <v/>
      </c>
      <c r="U168" s="135"/>
      <c r="V168" s="135"/>
      <c r="W168" s="135"/>
      <c r="X168" s="135"/>
      <c r="Y168" s="135"/>
      <c r="Z168" s="135"/>
      <c r="AA168" s="135"/>
      <c r="AB168" s="199" t="str">
        <f t="shared" si="12"/>
        <v/>
      </c>
      <c r="AC168" s="199" t="str">
        <f t="shared" si="13"/>
        <v/>
      </c>
      <c r="AD168" s="199" t="str">
        <f t="shared" si="14"/>
        <v/>
      </c>
      <c r="AE168" s="135"/>
      <c r="AF168" s="135"/>
      <c r="AG168" s="135"/>
      <c r="AH168" s="135"/>
      <c r="AI168" s="135"/>
      <c r="AJ168" s="252"/>
      <c r="AK168" s="252"/>
      <c r="AL168" s="252"/>
    </row>
    <row r="169" spans="1:38" ht="16" thickBot="1">
      <c r="A169" s="135"/>
      <c r="B169" s="136" t="str">
        <f>IFERROR(VLOOKUP(A169,'Rapportage deelnemers'!A:D,4,0),"")</f>
        <v/>
      </c>
      <c r="C169" s="136" t="str">
        <f>IFERROR(VLOOKUP(A169,'Rapportage deelnemers'!A:E,5,0),"")</f>
        <v/>
      </c>
      <c r="D169" s="135"/>
      <c r="E169" s="135"/>
      <c r="F169" s="135"/>
      <c r="G169" s="135"/>
      <c r="H169" s="140" t="str">
        <f>IFERROR(VLOOKUP(A169,'Rapportage deelnemers'!A:X,23,0),"")</f>
        <v/>
      </c>
      <c r="I169" s="136" t="str">
        <f>IFERROR(VLOOKUP(A169,'Rapportage deelnemers'!A:J,9,0),"")</f>
        <v/>
      </c>
      <c r="J169" s="136" t="str">
        <f>IFERROR(VLOOKUP(A169,'Rapportage deelnemers'!A:K,10,0),"")</f>
        <v/>
      </c>
      <c r="K169" s="135"/>
      <c r="L169" s="223"/>
      <c r="M169" s="135"/>
      <c r="N169" s="136" t="str">
        <f>IFERROR(VLOOKUP($A169,'Rapportage deelnemers'!$A:L,11,0),"")</f>
        <v/>
      </c>
      <c r="O169" s="136" t="str">
        <f>IFERROR(VLOOKUP($A169,'Rapportage deelnemers'!$A:M,12,0),"")</f>
        <v/>
      </c>
      <c r="P169" s="136" t="str">
        <f>IFERROR(VLOOKUP($A169,'Rapportage deelnemers'!$A:N,13,0),"")</f>
        <v/>
      </c>
      <c r="Q169" s="136" t="str">
        <f>IFERROR(VLOOKUP($A169,'Rapportage deelnemers'!$A:O,14,0),"")</f>
        <v/>
      </c>
      <c r="R169" s="136" t="str">
        <f>IFERROR(VLOOKUP($A169,'Rapportage deelnemers'!$A:P,15,0),"")</f>
        <v/>
      </c>
      <c r="S169" s="136" t="str">
        <f>IFERROR(VLOOKUP($A169,'Rapportage deelnemers'!$A:Q,16,0),"")</f>
        <v/>
      </c>
      <c r="T169" s="136" t="str">
        <f>IFERROR(IF(VLOOKUP($A169,'Rapportage deelnemers'!$A:R,17,0)=0,"",VLOOKUP($A169,'Rapportage deelnemers'!$A:R,17,0)),"")</f>
        <v/>
      </c>
      <c r="U169" s="135"/>
      <c r="V169" s="135"/>
      <c r="W169" s="135"/>
      <c r="X169" s="135"/>
      <c r="Y169" s="135"/>
      <c r="Z169" s="135"/>
      <c r="AA169" s="135"/>
      <c r="AB169" s="199" t="str">
        <f t="shared" si="12"/>
        <v/>
      </c>
      <c r="AC169" s="199" t="str">
        <f t="shared" si="13"/>
        <v/>
      </c>
      <c r="AD169" s="199" t="str">
        <f t="shared" si="14"/>
        <v/>
      </c>
      <c r="AE169" s="135"/>
      <c r="AF169" s="135"/>
      <c r="AG169" s="135"/>
      <c r="AH169" s="135"/>
      <c r="AI169" s="135"/>
      <c r="AJ169" s="252"/>
      <c r="AK169" s="252"/>
      <c r="AL169" s="252"/>
    </row>
    <row r="170" spans="1:38" ht="16" thickBot="1">
      <c r="A170" s="135"/>
      <c r="B170" s="136" t="str">
        <f>IFERROR(VLOOKUP(A170,'Rapportage deelnemers'!A:D,4,0),"")</f>
        <v/>
      </c>
      <c r="C170" s="136" t="str">
        <f>IFERROR(VLOOKUP(A170,'Rapportage deelnemers'!A:E,5,0),"")</f>
        <v/>
      </c>
      <c r="D170" s="135"/>
      <c r="E170" s="135"/>
      <c r="F170" s="135"/>
      <c r="G170" s="135"/>
      <c r="H170" s="140" t="str">
        <f>IFERROR(VLOOKUP(A170,'Rapportage deelnemers'!A:X,23,0),"")</f>
        <v/>
      </c>
      <c r="I170" s="136" t="str">
        <f>IFERROR(VLOOKUP(A170,'Rapportage deelnemers'!A:J,9,0),"")</f>
        <v/>
      </c>
      <c r="J170" s="136" t="str">
        <f>IFERROR(VLOOKUP(A170,'Rapportage deelnemers'!A:K,10,0),"")</f>
        <v/>
      </c>
      <c r="K170" s="135"/>
      <c r="L170" s="223"/>
      <c r="M170" s="135"/>
      <c r="N170" s="136" t="str">
        <f>IFERROR(VLOOKUP($A170,'Rapportage deelnemers'!$A:L,11,0),"")</f>
        <v/>
      </c>
      <c r="O170" s="136" t="str">
        <f>IFERROR(VLOOKUP($A170,'Rapportage deelnemers'!$A:M,12,0),"")</f>
        <v/>
      </c>
      <c r="P170" s="136" t="str">
        <f>IFERROR(VLOOKUP($A170,'Rapportage deelnemers'!$A:N,13,0),"")</f>
        <v/>
      </c>
      <c r="Q170" s="136" t="str">
        <f>IFERROR(VLOOKUP($A170,'Rapportage deelnemers'!$A:O,14,0),"")</f>
        <v/>
      </c>
      <c r="R170" s="136" t="str">
        <f>IFERROR(VLOOKUP($A170,'Rapportage deelnemers'!$A:P,15,0),"")</f>
        <v/>
      </c>
      <c r="S170" s="136" t="str">
        <f>IFERROR(VLOOKUP($A170,'Rapportage deelnemers'!$A:Q,16,0),"")</f>
        <v/>
      </c>
      <c r="T170" s="136" t="str">
        <f>IFERROR(IF(VLOOKUP($A170,'Rapportage deelnemers'!$A:R,17,0)=0,"",VLOOKUP($A170,'Rapportage deelnemers'!$A:R,17,0)),"")</f>
        <v/>
      </c>
      <c r="U170" s="135"/>
      <c r="V170" s="135"/>
      <c r="W170" s="135"/>
      <c r="X170" s="135"/>
      <c r="Y170" s="135"/>
      <c r="Z170" s="135"/>
      <c r="AA170" s="135"/>
      <c r="AB170" s="199" t="str">
        <f t="shared" si="12"/>
        <v/>
      </c>
      <c r="AC170" s="199" t="str">
        <f t="shared" si="13"/>
        <v/>
      </c>
      <c r="AD170" s="199" t="str">
        <f t="shared" si="14"/>
        <v/>
      </c>
      <c r="AE170" s="135"/>
      <c r="AF170" s="135"/>
      <c r="AG170" s="135"/>
      <c r="AH170" s="135"/>
      <c r="AI170" s="135"/>
      <c r="AJ170" s="252"/>
      <c r="AK170" s="252"/>
      <c r="AL170" s="252"/>
    </row>
    <row r="171" spans="1:38" ht="16" thickBot="1">
      <c r="A171" s="135"/>
      <c r="B171" s="136" t="str">
        <f>IFERROR(VLOOKUP(A171,'Rapportage deelnemers'!A:D,4,0),"")</f>
        <v/>
      </c>
      <c r="C171" s="136" t="str">
        <f>IFERROR(VLOOKUP(A171,'Rapportage deelnemers'!A:E,5,0),"")</f>
        <v/>
      </c>
      <c r="D171" s="135"/>
      <c r="E171" s="135"/>
      <c r="F171" s="135"/>
      <c r="G171" s="135"/>
      <c r="H171" s="140" t="str">
        <f>IFERROR(VLOOKUP(A171,'Rapportage deelnemers'!A:X,23,0),"")</f>
        <v/>
      </c>
      <c r="I171" s="136" t="str">
        <f>IFERROR(VLOOKUP(A171,'Rapportage deelnemers'!A:J,9,0),"")</f>
        <v/>
      </c>
      <c r="J171" s="136" t="str">
        <f>IFERROR(VLOOKUP(A171,'Rapportage deelnemers'!A:K,10,0),"")</f>
        <v/>
      </c>
      <c r="K171" s="135"/>
      <c r="L171" s="223"/>
      <c r="M171" s="135"/>
      <c r="N171" s="136" t="str">
        <f>IFERROR(VLOOKUP($A171,'Rapportage deelnemers'!$A:L,11,0),"")</f>
        <v/>
      </c>
      <c r="O171" s="136" t="str">
        <f>IFERROR(VLOOKUP($A171,'Rapportage deelnemers'!$A:M,12,0),"")</f>
        <v/>
      </c>
      <c r="P171" s="136" t="str">
        <f>IFERROR(VLOOKUP($A171,'Rapportage deelnemers'!$A:N,13,0),"")</f>
        <v/>
      </c>
      <c r="Q171" s="136" t="str">
        <f>IFERROR(VLOOKUP($A171,'Rapportage deelnemers'!$A:O,14,0),"")</f>
        <v/>
      </c>
      <c r="R171" s="136" t="str">
        <f>IFERROR(VLOOKUP($A171,'Rapportage deelnemers'!$A:P,15,0),"")</f>
        <v/>
      </c>
      <c r="S171" s="136" t="str">
        <f>IFERROR(VLOOKUP($A171,'Rapportage deelnemers'!$A:Q,16,0),"")</f>
        <v/>
      </c>
      <c r="T171" s="136" t="str">
        <f>IFERROR(IF(VLOOKUP($A171,'Rapportage deelnemers'!$A:R,17,0)=0,"",VLOOKUP($A171,'Rapportage deelnemers'!$A:R,17,0)),"")</f>
        <v/>
      </c>
      <c r="U171" s="135"/>
      <c r="V171" s="135"/>
      <c r="W171" s="135"/>
      <c r="X171" s="135"/>
      <c r="Y171" s="135"/>
      <c r="Z171" s="135"/>
      <c r="AA171" s="135"/>
      <c r="AB171" s="199" t="str">
        <f t="shared" si="12"/>
        <v/>
      </c>
      <c r="AC171" s="199" t="str">
        <f t="shared" si="13"/>
        <v/>
      </c>
      <c r="AD171" s="199" t="str">
        <f t="shared" si="14"/>
        <v/>
      </c>
      <c r="AE171" s="135"/>
      <c r="AF171" s="135"/>
      <c r="AG171" s="135"/>
      <c r="AH171" s="135"/>
      <c r="AI171" s="135"/>
      <c r="AJ171" s="252"/>
      <c r="AK171" s="252"/>
      <c r="AL171" s="252"/>
    </row>
    <row r="172" spans="1:38" ht="16" thickBot="1">
      <c r="A172" s="135"/>
      <c r="B172" s="136" t="str">
        <f>IFERROR(VLOOKUP(A172,'Rapportage deelnemers'!A:D,4,0),"")</f>
        <v/>
      </c>
      <c r="C172" s="136" t="str">
        <f>IFERROR(VLOOKUP(A172,'Rapportage deelnemers'!A:E,5,0),"")</f>
        <v/>
      </c>
      <c r="D172" s="135"/>
      <c r="E172" s="135"/>
      <c r="F172" s="135"/>
      <c r="G172" s="135"/>
      <c r="H172" s="140" t="str">
        <f>IFERROR(VLOOKUP(A172,'Rapportage deelnemers'!A:X,23,0),"")</f>
        <v/>
      </c>
      <c r="I172" s="136" t="str">
        <f>IFERROR(VLOOKUP(A172,'Rapportage deelnemers'!A:J,9,0),"")</f>
        <v/>
      </c>
      <c r="J172" s="136" t="str">
        <f>IFERROR(VLOOKUP(A172,'Rapportage deelnemers'!A:K,10,0),"")</f>
        <v/>
      </c>
      <c r="K172" s="135"/>
      <c r="L172" s="223"/>
      <c r="M172" s="135"/>
      <c r="N172" s="136" t="str">
        <f>IFERROR(VLOOKUP($A172,'Rapportage deelnemers'!$A:L,11,0),"")</f>
        <v/>
      </c>
      <c r="O172" s="136" t="str">
        <f>IFERROR(VLOOKUP($A172,'Rapportage deelnemers'!$A:M,12,0),"")</f>
        <v/>
      </c>
      <c r="P172" s="136" t="str">
        <f>IFERROR(VLOOKUP($A172,'Rapportage deelnemers'!$A:N,13,0),"")</f>
        <v/>
      </c>
      <c r="Q172" s="136" t="str">
        <f>IFERROR(VLOOKUP($A172,'Rapportage deelnemers'!$A:O,14,0),"")</f>
        <v/>
      </c>
      <c r="R172" s="136" t="str">
        <f>IFERROR(VLOOKUP($A172,'Rapportage deelnemers'!$A:P,15,0),"")</f>
        <v/>
      </c>
      <c r="S172" s="136" t="str">
        <f>IFERROR(VLOOKUP($A172,'Rapportage deelnemers'!$A:Q,16,0),"")</f>
        <v/>
      </c>
      <c r="T172" s="136" t="str">
        <f>IFERROR(IF(VLOOKUP($A172,'Rapportage deelnemers'!$A:R,17,0)=0,"",VLOOKUP($A172,'Rapportage deelnemers'!$A:R,17,0)),"")</f>
        <v/>
      </c>
      <c r="U172" s="135"/>
      <c r="V172" s="135"/>
      <c r="W172" s="135"/>
      <c r="X172" s="135"/>
      <c r="Y172" s="135"/>
      <c r="Z172" s="135"/>
      <c r="AA172" s="135"/>
      <c r="AB172" s="199" t="str">
        <f t="shared" si="12"/>
        <v/>
      </c>
      <c r="AC172" s="199" t="str">
        <f t="shared" si="13"/>
        <v/>
      </c>
      <c r="AD172" s="199" t="str">
        <f t="shared" si="14"/>
        <v/>
      </c>
      <c r="AE172" s="135"/>
      <c r="AF172" s="135"/>
      <c r="AG172" s="135"/>
      <c r="AH172" s="135"/>
      <c r="AI172" s="135"/>
      <c r="AJ172" s="252"/>
      <c r="AK172" s="252"/>
      <c r="AL172" s="252"/>
    </row>
    <row r="173" spans="1:38" ht="16" thickBot="1">
      <c r="A173" s="135"/>
      <c r="B173" s="136" t="str">
        <f>IFERROR(VLOOKUP(A173,'Rapportage deelnemers'!A:D,4,0),"")</f>
        <v/>
      </c>
      <c r="C173" s="136" t="str">
        <f>IFERROR(VLOOKUP(A173,'Rapportage deelnemers'!A:E,5,0),"")</f>
        <v/>
      </c>
      <c r="D173" s="135"/>
      <c r="E173" s="135"/>
      <c r="F173" s="135"/>
      <c r="G173" s="135"/>
      <c r="H173" s="140" t="str">
        <f>IFERROR(VLOOKUP(A173,'Rapportage deelnemers'!A:X,23,0),"")</f>
        <v/>
      </c>
      <c r="I173" s="136" t="str">
        <f>IFERROR(VLOOKUP(A173,'Rapportage deelnemers'!A:J,9,0),"")</f>
        <v/>
      </c>
      <c r="J173" s="136" t="str">
        <f>IFERROR(VLOOKUP(A173,'Rapportage deelnemers'!A:K,10,0),"")</f>
        <v/>
      </c>
      <c r="K173" s="135"/>
      <c r="L173" s="223"/>
      <c r="M173" s="135"/>
      <c r="N173" s="136" t="str">
        <f>IFERROR(VLOOKUP($A173,'Rapportage deelnemers'!$A:L,11,0),"")</f>
        <v/>
      </c>
      <c r="O173" s="136" t="str">
        <f>IFERROR(VLOOKUP($A173,'Rapportage deelnemers'!$A:M,12,0),"")</f>
        <v/>
      </c>
      <c r="P173" s="136" t="str">
        <f>IFERROR(VLOOKUP($A173,'Rapportage deelnemers'!$A:N,13,0),"")</f>
        <v/>
      </c>
      <c r="Q173" s="136" t="str">
        <f>IFERROR(VLOOKUP($A173,'Rapportage deelnemers'!$A:O,14,0),"")</f>
        <v/>
      </c>
      <c r="R173" s="136" t="str">
        <f>IFERROR(VLOOKUP($A173,'Rapportage deelnemers'!$A:P,15,0),"")</f>
        <v/>
      </c>
      <c r="S173" s="136" t="str">
        <f>IFERROR(VLOOKUP($A173,'Rapportage deelnemers'!$A:Q,16,0),"")</f>
        <v/>
      </c>
      <c r="T173" s="136" t="str">
        <f>IFERROR(IF(VLOOKUP($A173,'Rapportage deelnemers'!$A:R,17,0)=0,"",VLOOKUP($A173,'Rapportage deelnemers'!$A:R,17,0)),"")</f>
        <v/>
      </c>
      <c r="U173" s="135"/>
      <c r="V173" s="135"/>
      <c r="W173" s="135"/>
      <c r="X173" s="135"/>
      <c r="Y173" s="135"/>
      <c r="Z173" s="135"/>
      <c r="AA173" s="135"/>
      <c r="AB173" s="199" t="str">
        <f t="shared" si="12"/>
        <v/>
      </c>
      <c r="AC173" s="199" t="str">
        <f t="shared" si="13"/>
        <v/>
      </c>
      <c r="AD173" s="199" t="str">
        <f t="shared" si="14"/>
        <v/>
      </c>
      <c r="AE173" s="135"/>
      <c r="AF173" s="135"/>
      <c r="AG173" s="135"/>
      <c r="AH173" s="135"/>
      <c r="AI173" s="135"/>
      <c r="AJ173" s="252"/>
      <c r="AK173" s="252"/>
      <c r="AL173" s="252"/>
    </row>
    <row r="174" spans="1:38" ht="16" thickBot="1">
      <c r="A174" s="135"/>
      <c r="B174" s="136" t="str">
        <f>IFERROR(VLOOKUP(A174,'Rapportage deelnemers'!A:D,4,0),"")</f>
        <v/>
      </c>
      <c r="C174" s="136" t="str">
        <f>IFERROR(VLOOKUP(A174,'Rapportage deelnemers'!A:E,5,0),"")</f>
        <v/>
      </c>
      <c r="D174" s="135"/>
      <c r="E174" s="135"/>
      <c r="F174" s="135"/>
      <c r="G174" s="135"/>
      <c r="H174" s="140" t="str">
        <f>IFERROR(VLOOKUP(A174,'Rapportage deelnemers'!A:X,23,0),"")</f>
        <v/>
      </c>
      <c r="I174" s="136" t="str">
        <f>IFERROR(VLOOKUP(A174,'Rapportage deelnemers'!A:J,9,0),"")</f>
        <v/>
      </c>
      <c r="J174" s="136" t="str">
        <f>IFERROR(VLOOKUP(A174,'Rapportage deelnemers'!A:K,10,0),"")</f>
        <v/>
      </c>
      <c r="K174" s="135"/>
      <c r="L174" s="223"/>
      <c r="M174" s="135"/>
      <c r="N174" s="136" t="str">
        <f>IFERROR(VLOOKUP($A174,'Rapportage deelnemers'!$A:L,11,0),"")</f>
        <v/>
      </c>
      <c r="O174" s="136" t="str">
        <f>IFERROR(VLOOKUP($A174,'Rapportage deelnemers'!$A:M,12,0),"")</f>
        <v/>
      </c>
      <c r="P174" s="136" t="str">
        <f>IFERROR(VLOOKUP($A174,'Rapportage deelnemers'!$A:N,13,0),"")</f>
        <v/>
      </c>
      <c r="Q174" s="136" t="str">
        <f>IFERROR(VLOOKUP($A174,'Rapportage deelnemers'!$A:O,14,0),"")</f>
        <v/>
      </c>
      <c r="R174" s="136" t="str">
        <f>IFERROR(VLOOKUP($A174,'Rapportage deelnemers'!$A:P,15,0),"")</f>
        <v/>
      </c>
      <c r="S174" s="136" t="str">
        <f>IFERROR(VLOOKUP($A174,'Rapportage deelnemers'!$A:Q,16,0),"")</f>
        <v/>
      </c>
      <c r="T174" s="136" t="str">
        <f>IFERROR(IF(VLOOKUP($A174,'Rapportage deelnemers'!$A:R,17,0)=0,"",VLOOKUP($A174,'Rapportage deelnemers'!$A:R,17,0)),"")</f>
        <v/>
      </c>
      <c r="U174" s="135"/>
      <c r="V174" s="135"/>
      <c r="W174" s="135"/>
      <c r="X174" s="135"/>
      <c r="Y174" s="135"/>
      <c r="Z174" s="135"/>
      <c r="AA174" s="135"/>
      <c r="AB174" s="199" t="str">
        <f t="shared" si="12"/>
        <v/>
      </c>
      <c r="AC174" s="199" t="str">
        <f t="shared" si="13"/>
        <v/>
      </c>
      <c r="AD174" s="199" t="str">
        <f t="shared" si="14"/>
        <v/>
      </c>
      <c r="AE174" s="135"/>
      <c r="AF174" s="135"/>
      <c r="AG174" s="135"/>
      <c r="AH174" s="135"/>
      <c r="AI174" s="135"/>
      <c r="AJ174" s="252"/>
      <c r="AK174" s="252"/>
      <c r="AL174" s="252"/>
    </row>
    <row r="175" spans="1:38" ht="16" thickBot="1">
      <c r="A175" s="135"/>
      <c r="B175" s="136" t="str">
        <f>IFERROR(VLOOKUP(A175,'Rapportage deelnemers'!A:D,4,0),"")</f>
        <v/>
      </c>
      <c r="C175" s="136" t="str">
        <f>IFERROR(VLOOKUP(A175,'Rapportage deelnemers'!A:E,5,0),"")</f>
        <v/>
      </c>
      <c r="D175" s="135"/>
      <c r="E175" s="135"/>
      <c r="F175" s="135"/>
      <c r="G175" s="135"/>
      <c r="H175" s="140" t="str">
        <f>IFERROR(VLOOKUP(A175,'Rapportage deelnemers'!A:X,23,0),"")</f>
        <v/>
      </c>
      <c r="I175" s="136" t="str">
        <f>IFERROR(VLOOKUP(A175,'Rapportage deelnemers'!A:J,9,0),"")</f>
        <v/>
      </c>
      <c r="J175" s="136" t="str">
        <f>IFERROR(VLOOKUP(A175,'Rapportage deelnemers'!A:K,10,0),"")</f>
        <v/>
      </c>
      <c r="K175" s="135"/>
      <c r="L175" s="223"/>
      <c r="M175" s="135"/>
      <c r="N175" s="136" t="str">
        <f>IFERROR(VLOOKUP($A175,'Rapportage deelnemers'!$A:L,11,0),"")</f>
        <v/>
      </c>
      <c r="O175" s="136" t="str">
        <f>IFERROR(VLOOKUP($A175,'Rapportage deelnemers'!$A:M,12,0),"")</f>
        <v/>
      </c>
      <c r="P175" s="136" t="str">
        <f>IFERROR(VLOOKUP($A175,'Rapportage deelnemers'!$A:N,13,0),"")</f>
        <v/>
      </c>
      <c r="Q175" s="136" t="str">
        <f>IFERROR(VLOOKUP($A175,'Rapportage deelnemers'!$A:O,14,0),"")</f>
        <v/>
      </c>
      <c r="R175" s="136" t="str">
        <f>IFERROR(VLOOKUP($A175,'Rapportage deelnemers'!$A:P,15,0),"")</f>
        <v/>
      </c>
      <c r="S175" s="136" t="str">
        <f>IFERROR(VLOOKUP($A175,'Rapportage deelnemers'!$A:Q,16,0),"")</f>
        <v/>
      </c>
      <c r="T175" s="136" t="str">
        <f>IFERROR(IF(VLOOKUP($A175,'Rapportage deelnemers'!$A:R,17,0)=0,"",VLOOKUP($A175,'Rapportage deelnemers'!$A:R,17,0)),"")</f>
        <v/>
      </c>
      <c r="U175" s="135"/>
      <c r="V175" s="135"/>
      <c r="W175" s="135"/>
      <c r="X175" s="135"/>
      <c r="Y175" s="135"/>
      <c r="Z175" s="135"/>
      <c r="AA175" s="135"/>
      <c r="AB175" s="199" t="str">
        <f t="shared" si="12"/>
        <v/>
      </c>
      <c r="AC175" s="199" t="str">
        <f t="shared" si="13"/>
        <v/>
      </c>
      <c r="AD175" s="199" t="str">
        <f t="shared" si="14"/>
        <v/>
      </c>
      <c r="AE175" s="135"/>
      <c r="AF175" s="135"/>
      <c r="AG175" s="135"/>
      <c r="AH175" s="135"/>
      <c r="AI175" s="135"/>
      <c r="AJ175" s="252"/>
      <c r="AK175" s="252"/>
      <c r="AL175" s="252"/>
    </row>
    <row r="176" spans="1:38" ht="16" thickBot="1">
      <c r="A176" s="135"/>
      <c r="B176" s="136" t="str">
        <f>IFERROR(VLOOKUP(A176,'Rapportage deelnemers'!A:D,4,0),"")</f>
        <v/>
      </c>
      <c r="C176" s="136" t="str">
        <f>IFERROR(VLOOKUP(A176,'Rapportage deelnemers'!A:E,5,0),"")</f>
        <v/>
      </c>
      <c r="D176" s="135"/>
      <c r="E176" s="135"/>
      <c r="F176" s="135"/>
      <c r="G176" s="135"/>
      <c r="H176" s="140" t="str">
        <f>IFERROR(VLOOKUP(A176,'Rapportage deelnemers'!A:X,23,0),"")</f>
        <v/>
      </c>
      <c r="I176" s="136" t="str">
        <f>IFERROR(VLOOKUP(A176,'Rapportage deelnemers'!A:J,9,0),"")</f>
        <v/>
      </c>
      <c r="J176" s="136" t="str">
        <f>IFERROR(VLOOKUP(A176,'Rapportage deelnemers'!A:K,10,0),"")</f>
        <v/>
      </c>
      <c r="K176" s="135"/>
      <c r="L176" s="223"/>
      <c r="M176" s="135"/>
      <c r="N176" s="136" t="str">
        <f>IFERROR(VLOOKUP($A176,'Rapportage deelnemers'!$A:L,11,0),"")</f>
        <v/>
      </c>
      <c r="O176" s="136" t="str">
        <f>IFERROR(VLOOKUP($A176,'Rapportage deelnemers'!$A:M,12,0),"")</f>
        <v/>
      </c>
      <c r="P176" s="136" t="str">
        <f>IFERROR(VLOOKUP($A176,'Rapportage deelnemers'!$A:N,13,0),"")</f>
        <v/>
      </c>
      <c r="Q176" s="136" t="str">
        <f>IFERROR(VLOOKUP($A176,'Rapportage deelnemers'!$A:O,14,0),"")</f>
        <v/>
      </c>
      <c r="R176" s="136" t="str">
        <f>IFERROR(VLOOKUP($A176,'Rapportage deelnemers'!$A:P,15,0),"")</f>
        <v/>
      </c>
      <c r="S176" s="136" t="str">
        <f>IFERROR(VLOOKUP($A176,'Rapportage deelnemers'!$A:Q,16,0),"")</f>
        <v/>
      </c>
      <c r="T176" s="136" t="str">
        <f>IFERROR(IF(VLOOKUP($A176,'Rapportage deelnemers'!$A:R,17,0)=0,"",VLOOKUP($A176,'Rapportage deelnemers'!$A:R,17,0)),"")</f>
        <v/>
      </c>
      <c r="U176" s="135"/>
      <c r="V176" s="135"/>
      <c r="W176" s="135"/>
      <c r="X176" s="135"/>
      <c r="Y176" s="135"/>
      <c r="Z176" s="135"/>
      <c r="AA176" s="135"/>
      <c r="AB176" s="199" t="str">
        <f t="shared" si="12"/>
        <v/>
      </c>
      <c r="AC176" s="199" t="str">
        <f t="shared" si="13"/>
        <v/>
      </c>
      <c r="AD176" s="199" t="str">
        <f t="shared" si="14"/>
        <v/>
      </c>
      <c r="AE176" s="135"/>
      <c r="AF176" s="135"/>
      <c r="AG176" s="135"/>
      <c r="AH176" s="135"/>
      <c r="AI176" s="135"/>
      <c r="AJ176" s="252"/>
      <c r="AK176" s="252"/>
      <c r="AL176" s="252"/>
    </row>
    <row r="177" spans="1:38" ht="16" thickBot="1">
      <c r="A177" s="135"/>
      <c r="B177" s="136" t="str">
        <f>IFERROR(VLOOKUP(A177,'Rapportage deelnemers'!A:D,4,0),"")</f>
        <v/>
      </c>
      <c r="C177" s="136" t="str">
        <f>IFERROR(VLOOKUP(A177,'Rapportage deelnemers'!A:E,5,0),"")</f>
        <v/>
      </c>
      <c r="D177" s="135"/>
      <c r="E177" s="135"/>
      <c r="F177" s="135"/>
      <c r="G177" s="135"/>
      <c r="H177" s="140" t="str">
        <f>IFERROR(VLOOKUP(A177,'Rapportage deelnemers'!A:X,23,0),"")</f>
        <v/>
      </c>
      <c r="I177" s="136" t="str">
        <f>IFERROR(VLOOKUP(A177,'Rapportage deelnemers'!A:J,9,0),"")</f>
        <v/>
      </c>
      <c r="J177" s="136" t="str">
        <f>IFERROR(VLOOKUP(A177,'Rapportage deelnemers'!A:K,10,0),"")</f>
        <v/>
      </c>
      <c r="K177" s="135"/>
      <c r="L177" s="223"/>
      <c r="M177" s="135"/>
      <c r="N177" s="136" t="str">
        <f>IFERROR(VLOOKUP($A177,'Rapportage deelnemers'!$A:L,11,0),"")</f>
        <v/>
      </c>
      <c r="O177" s="136" t="str">
        <f>IFERROR(VLOOKUP($A177,'Rapportage deelnemers'!$A:M,12,0),"")</f>
        <v/>
      </c>
      <c r="P177" s="136" t="str">
        <f>IFERROR(VLOOKUP($A177,'Rapportage deelnemers'!$A:N,13,0),"")</f>
        <v/>
      </c>
      <c r="Q177" s="136" t="str">
        <f>IFERROR(VLOOKUP($A177,'Rapportage deelnemers'!$A:O,14,0),"")</f>
        <v/>
      </c>
      <c r="R177" s="136" t="str">
        <f>IFERROR(VLOOKUP($A177,'Rapportage deelnemers'!$A:P,15,0),"")</f>
        <v/>
      </c>
      <c r="S177" s="136" t="str">
        <f>IFERROR(VLOOKUP($A177,'Rapportage deelnemers'!$A:Q,16,0),"")</f>
        <v/>
      </c>
      <c r="T177" s="136" t="str">
        <f>IFERROR(IF(VLOOKUP($A177,'Rapportage deelnemers'!$A:R,17,0)=0,"",VLOOKUP($A177,'Rapportage deelnemers'!$A:R,17,0)),"")</f>
        <v/>
      </c>
      <c r="U177" s="135"/>
      <c r="V177" s="135"/>
      <c r="W177" s="135"/>
      <c r="X177" s="135"/>
      <c r="Y177" s="135"/>
      <c r="Z177" s="135"/>
      <c r="AA177" s="135"/>
      <c r="AB177" s="199" t="str">
        <f t="shared" si="12"/>
        <v/>
      </c>
      <c r="AC177" s="199" t="str">
        <f t="shared" si="13"/>
        <v/>
      </c>
      <c r="AD177" s="199" t="str">
        <f t="shared" si="14"/>
        <v/>
      </c>
      <c r="AE177" s="135"/>
      <c r="AF177" s="135"/>
      <c r="AG177" s="135"/>
      <c r="AH177" s="135"/>
      <c r="AI177" s="135"/>
      <c r="AJ177" s="252"/>
      <c r="AK177" s="252"/>
      <c r="AL177" s="252"/>
    </row>
    <row r="178" spans="1:38" ht="16" thickBot="1">
      <c r="A178" s="135"/>
      <c r="B178" s="136" t="str">
        <f>IFERROR(VLOOKUP(A178,'Rapportage deelnemers'!A:D,4,0),"")</f>
        <v/>
      </c>
      <c r="C178" s="136" t="str">
        <f>IFERROR(VLOOKUP(A178,'Rapportage deelnemers'!A:E,5,0),"")</f>
        <v/>
      </c>
      <c r="D178" s="135"/>
      <c r="E178" s="135"/>
      <c r="F178" s="135"/>
      <c r="G178" s="135"/>
      <c r="H178" s="140" t="str">
        <f>IFERROR(VLOOKUP(A178,'Rapportage deelnemers'!A:X,23,0),"")</f>
        <v/>
      </c>
      <c r="I178" s="136" t="str">
        <f>IFERROR(VLOOKUP(A178,'Rapportage deelnemers'!A:J,9,0),"")</f>
        <v/>
      </c>
      <c r="J178" s="136" t="str">
        <f>IFERROR(VLOOKUP(A178,'Rapportage deelnemers'!A:K,10,0),"")</f>
        <v/>
      </c>
      <c r="K178" s="135"/>
      <c r="L178" s="223"/>
      <c r="M178" s="135"/>
      <c r="N178" s="136" t="str">
        <f>IFERROR(VLOOKUP($A178,'Rapportage deelnemers'!$A:L,11,0),"")</f>
        <v/>
      </c>
      <c r="O178" s="136" t="str">
        <f>IFERROR(VLOOKUP($A178,'Rapportage deelnemers'!$A:M,12,0),"")</f>
        <v/>
      </c>
      <c r="P178" s="136" t="str">
        <f>IFERROR(VLOOKUP($A178,'Rapportage deelnemers'!$A:N,13,0),"")</f>
        <v/>
      </c>
      <c r="Q178" s="136" t="str">
        <f>IFERROR(VLOOKUP($A178,'Rapportage deelnemers'!$A:O,14,0),"")</f>
        <v/>
      </c>
      <c r="R178" s="136" t="str">
        <f>IFERROR(VLOOKUP($A178,'Rapportage deelnemers'!$A:P,15,0),"")</f>
        <v/>
      </c>
      <c r="S178" s="136" t="str">
        <f>IFERROR(VLOOKUP($A178,'Rapportage deelnemers'!$A:Q,16,0),"")</f>
        <v/>
      </c>
      <c r="T178" s="136" t="str">
        <f>IFERROR(IF(VLOOKUP($A178,'Rapportage deelnemers'!$A:R,17,0)=0,"",VLOOKUP($A178,'Rapportage deelnemers'!$A:R,17,0)),"")</f>
        <v/>
      </c>
      <c r="U178" s="135"/>
      <c r="V178" s="135"/>
      <c r="W178" s="135"/>
      <c r="X178" s="135"/>
      <c r="Y178" s="135"/>
      <c r="Z178" s="135"/>
      <c r="AA178" s="135"/>
      <c r="AB178" s="199" t="str">
        <f t="shared" si="12"/>
        <v/>
      </c>
      <c r="AC178" s="199" t="str">
        <f t="shared" si="13"/>
        <v/>
      </c>
      <c r="AD178" s="199" t="str">
        <f t="shared" si="14"/>
        <v/>
      </c>
      <c r="AE178" s="135"/>
      <c r="AF178" s="135"/>
      <c r="AG178" s="135"/>
      <c r="AH178" s="135"/>
      <c r="AI178" s="135"/>
      <c r="AJ178" s="252"/>
      <c r="AK178" s="252"/>
      <c r="AL178" s="252"/>
    </row>
    <row r="179" spans="1:38" ht="16" thickBot="1">
      <c r="A179" s="135"/>
      <c r="B179" s="136" t="str">
        <f>IFERROR(VLOOKUP(A179,'Rapportage deelnemers'!A:D,4,0),"")</f>
        <v/>
      </c>
      <c r="C179" s="136" t="str">
        <f>IFERROR(VLOOKUP(A179,'Rapportage deelnemers'!A:E,5,0),"")</f>
        <v/>
      </c>
      <c r="D179" s="135"/>
      <c r="E179" s="135"/>
      <c r="F179" s="135"/>
      <c r="G179" s="135"/>
      <c r="H179" s="140" t="str">
        <f>IFERROR(VLOOKUP(A179,'Rapportage deelnemers'!A:X,23,0),"")</f>
        <v/>
      </c>
      <c r="I179" s="136" t="str">
        <f>IFERROR(VLOOKUP(A179,'Rapportage deelnemers'!A:J,9,0),"")</f>
        <v/>
      </c>
      <c r="J179" s="136" t="str">
        <f>IFERROR(VLOOKUP(A179,'Rapportage deelnemers'!A:K,10,0),"")</f>
        <v/>
      </c>
      <c r="K179" s="135"/>
      <c r="L179" s="223"/>
      <c r="M179" s="135"/>
      <c r="N179" s="136" t="str">
        <f>IFERROR(VLOOKUP($A179,'Rapportage deelnemers'!$A:L,11,0),"")</f>
        <v/>
      </c>
      <c r="O179" s="136" t="str">
        <f>IFERROR(VLOOKUP($A179,'Rapportage deelnemers'!$A:M,12,0),"")</f>
        <v/>
      </c>
      <c r="P179" s="136" t="str">
        <f>IFERROR(VLOOKUP($A179,'Rapportage deelnemers'!$A:N,13,0),"")</f>
        <v/>
      </c>
      <c r="Q179" s="136" t="str">
        <f>IFERROR(VLOOKUP($A179,'Rapportage deelnemers'!$A:O,14,0),"")</f>
        <v/>
      </c>
      <c r="R179" s="136" t="str">
        <f>IFERROR(VLOOKUP($A179,'Rapportage deelnemers'!$A:P,15,0),"")</f>
        <v/>
      </c>
      <c r="S179" s="136" t="str">
        <f>IFERROR(VLOOKUP($A179,'Rapportage deelnemers'!$A:Q,16,0),"")</f>
        <v/>
      </c>
      <c r="T179" s="136" t="str">
        <f>IFERROR(IF(VLOOKUP($A179,'Rapportage deelnemers'!$A:R,17,0)=0,"",VLOOKUP($A179,'Rapportage deelnemers'!$A:R,17,0)),"")</f>
        <v/>
      </c>
      <c r="U179" s="135"/>
      <c r="V179" s="135"/>
      <c r="W179" s="135"/>
      <c r="X179" s="135"/>
      <c r="Y179" s="135"/>
      <c r="Z179" s="135"/>
      <c r="AA179" s="135"/>
      <c r="AB179" s="199" t="str">
        <f t="shared" si="12"/>
        <v/>
      </c>
      <c r="AC179" s="199" t="str">
        <f t="shared" si="13"/>
        <v/>
      </c>
      <c r="AD179" s="199" t="str">
        <f t="shared" si="14"/>
        <v/>
      </c>
      <c r="AE179" s="135"/>
      <c r="AF179" s="135"/>
      <c r="AG179" s="135"/>
      <c r="AH179" s="135"/>
      <c r="AI179" s="135"/>
      <c r="AJ179" s="252"/>
      <c r="AK179" s="252"/>
      <c r="AL179" s="252"/>
    </row>
    <row r="180" spans="1:38" ht="16" thickBot="1">
      <c r="A180" s="135"/>
      <c r="B180" s="136" t="str">
        <f>IFERROR(VLOOKUP(A180,'Rapportage deelnemers'!A:D,4,0),"")</f>
        <v/>
      </c>
      <c r="C180" s="136" t="str">
        <f>IFERROR(VLOOKUP(A180,'Rapportage deelnemers'!A:E,5,0),"")</f>
        <v/>
      </c>
      <c r="D180" s="135"/>
      <c r="E180" s="135"/>
      <c r="F180" s="135"/>
      <c r="G180" s="135"/>
      <c r="H180" s="140" t="str">
        <f>IFERROR(VLOOKUP(A180,'Rapportage deelnemers'!A:X,23,0),"")</f>
        <v/>
      </c>
      <c r="I180" s="136" t="str">
        <f>IFERROR(VLOOKUP(A180,'Rapportage deelnemers'!A:J,9,0),"")</f>
        <v/>
      </c>
      <c r="J180" s="136" t="str">
        <f>IFERROR(VLOOKUP(A180,'Rapportage deelnemers'!A:K,10,0),"")</f>
        <v/>
      </c>
      <c r="K180" s="135"/>
      <c r="L180" s="223"/>
      <c r="M180" s="135"/>
      <c r="N180" s="136" t="str">
        <f>IFERROR(VLOOKUP($A180,'Rapportage deelnemers'!$A:L,11,0),"")</f>
        <v/>
      </c>
      <c r="O180" s="136" t="str">
        <f>IFERROR(VLOOKUP($A180,'Rapportage deelnemers'!$A:M,12,0),"")</f>
        <v/>
      </c>
      <c r="P180" s="136" t="str">
        <f>IFERROR(VLOOKUP($A180,'Rapportage deelnemers'!$A:N,13,0),"")</f>
        <v/>
      </c>
      <c r="Q180" s="136" t="str">
        <f>IFERROR(VLOOKUP($A180,'Rapportage deelnemers'!$A:O,14,0),"")</f>
        <v/>
      </c>
      <c r="R180" s="136" t="str">
        <f>IFERROR(VLOOKUP($A180,'Rapportage deelnemers'!$A:P,15,0),"")</f>
        <v/>
      </c>
      <c r="S180" s="136" t="str">
        <f>IFERROR(VLOOKUP($A180,'Rapportage deelnemers'!$A:Q,16,0),"")</f>
        <v/>
      </c>
      <c r="T180" s="136" t="str">
        <f>IFERROR(IF(VLOOKUP($A180,'Rapportage deelnemers'!$A:R,17,0)=0,"",VLOOKUP($A180,'Rapportage deelnemers'!$A:R,17,0)),"")</f>
        <v/>
      </c>
      <c r="U180" s="135"/>
      <c r="V180" s="135"/>
      <c r="W180" s="135"/>
      <c r="X180" s="135"/>
      <c r="Y180" s="135"/>
      <c r="Z180" s="135"/>
      <c r="AA180" s="135"/>
      <c r="AB180" s="199" t="str">
        <f t="shared" si="12"/>
        <v/>
      </c>
      <c r="AC180" s="199" t="str">
        <f t="shared" si="13"/>
        <v/>
      </c>
      <c r="AD180" s="199" t="str">
        <f t="shared" si="14"/>
        <v/>
      </c>
      <c r="AE180" s="135"/>
      <c r="AF180" s="135"/>
      <c r="AG180" s="135"/>
      <c r="AH180" s="135"/>
      <c r="AI180" s="135"/>
      <c r="AJ180" s="252"/>
      <c r="AK180" s="252"/>
      <c r="AL180" s="252"/>
    </row>
    <row r="181" spans="1:38" ht="16" thickBot="1">
      <c r="A181" s="135"/>
      <c r="B181" s="136" t="str">
        <f>IFERROR(VLOOKUP(A181,'Rapportage deelnemers'!A:D,4,0),"")</f>
        <v/>
      </c>
      <c r="C181" s="136" t="str">
        <f>IFERROR(VLOOKUP(A181,'Rapportage deelnemers'!A:E,5,0),"")</f>
        <v/>
      </c>
      <c r="D181" s="135"/>
      <c r="E181" s="135"/>
      <c r="F181" s="135"/>
      <c r="G181" s="135"/>
      <c r="H181" s="140" t="str">
        <f>IFERROR(VLOOKUP(A181,'Rapportage deelnemers'!A:X,23,0),"")</f>
        <v/>
      </c>
      <c r="I181" s="136" t="str">
        <f>IFERROR(VLOOKUP(A181,'Rapportage deelnemers'!A:J,9,0),"")</f>
        <v/>
      </c>
      <c r="J181" s="136" t="str">
        <f>IFERROR(VLOOKUP(A181,'Rapportage deelnemers'!A:K,10,0),"")</f>
        <v/>
      </c>
      <c r="K181" s="135"/>
      <c r="L181" s="223"/>
      <c r="M181" s="135"/>
      <c r="N181" s="136" t="str">
        <f>IFERROR(VLOOKUP($A181,'Rapportage deelnemers'!$A:L,11,0),"")</f>
        <v/>
      </c>
      <c r="O181" s="136" t="str">
        <f>IFERROR(VLOOKUP($A181,'Rapportage deelnemers'!$A:M,12,0),"")</f>
        <v/>
      </c>
      <c r="P181" s="136" t="str">
        <f>IFERROR(VLOOKUP($A181,'Rapportage deelnemers'!$A:N,13,0),"")</f>
        <v/>
      </c>
      <c r="Q181" s="136" t="str">
        <f>IFERROR(VLOOKUP($A181,'Rapportage deelnemers'!$A:O,14,0),"")</f>
        <v/>
      </c>
      <c r="R181" s="136" t="str">
        <f>IFERROR(VLOOKUP($A181,'Rapportage deelnemers'!$A:P,15,0),"")</f>
        <v/>
      </c>
      <c r="S181" s="136" t="str">
        <f>IFERROR(VLOOKUP($A181,'Rapportage deelnemers'!$A:Q,16,0),"")</f>
        <v/>
      </c>
      <c r="T181" s="136" t="str">
        <f>IFERROR(IF(VLOOKUP($A181,'Rapportage deelnemers'!$A:R,17,0)=0,"",VLOOKUP($A181,'Rapportage deelnemers'!$A:R,17,0)),"")</f>
        <v/>
      </c>
      <c r="U181" s="135"/>
      <c r="V181" s="135"/>
      <c r="W181" s="135"/>
      <c r="X181" s="135"/>
      <c r="Y181" s="135"/>
      <c r="Z181" s="135"/>
      <c r="AA181" s="135"/>
      <c r="AB181" s="199" t="str">
        <f t="shared" si="12"/>
        <v/>
      </c>
      <c r="AC181" s="199" t="str">
        <f t="shared" si="13"/>
        <v/>
      </c>
      <c r="AD181" s="199" t="str">
        <f t="shared" si="14"/>
        <v/>
      </c>
      <c r="AE181" s="135"/>
      <c r="AF181" s="135"/>
      <c r="AG181" s="135"/>
      <c r="AH181" s="135"/>
      <c r="AI181" s="135"/>
      <c r="AJ181" s="252"/>
      <c r="AK181" s="252"/>
      <c r="AL181" s="252"/>
    </row>
    <row r="182" spans="1:38" ht="16" thickBot="1">
      <c r="A182" s="135"/>
      <c r="B182" s="136" t="str">
        <f>IFERROR(VLOOKUP(A182,'Rapportage deelnemers'!A:D,4,0),"")</f>
        <v/>
      </c>
      <c r="C182" s="136" t="str">
        <f>IFERROR(VLOOKUP(A182,'Rapportage deelnemers'!A:E,5,0),"")</f>
        <v/>
      </c>
      <c r="D182" s="135"/>
      <c r="E182" s="135"/>
      <c r="F182" s="135"/>
      <c r="G182" s="135"/>
      <c r="H182" s="140" t="str">
        <f>IFERROR(VLOOKUP(A182,'Rapportage deelnemers'!A:X,23,0),"")</f>
        <v/>
      </c>
      <c r="I182" s="136" t="str">
        <f>IFERROR(VLOOKUP(A182,'Rapportage deelnemers'!A:J,9,0),"")</f>
        <v/>
      </c>
      <c r="J182" s="136" t="str">
        <f>IFERROR(VLOOKUP(A182,'Rapportage deelnemers'!A:K,10,0),"")</f>
        <v/>
      </c>
      <c r="K182" s="135"/>
      <c r="L182" s="223"/>
      <c r="M182" s="135"/>
      <c r="N182" s="136" t="str">
        <f>IFERROR(VLOOKUP($A182,'Rapportage deelnemers'!$A:L,11,0),"")</f>
        <v/>
      </c>
      <c r="O182" s="136" t="str">
        <f>IFERROR(VLOOKUP($A182,'Rapportage deelnemers'!$A:M,12,0),"")</f>
        <v/>
      </c>
      <c r="P182" s="136" t="str">
        <f>IFERROR(VLOOKUP($A182,'Rapportage deelnemers'!$A:N,13,0),"")</f>
        <v/>
      </c>
      <c r="Q182" s="136" t="str">
        <f>IFERROR(VLOOKUP($A182,'Rapportage deelnemers'!$A:O,14,0),"")</f>
        <v/>
      </c>
      <c r="R182" s="136" t="str">
        <f>IFERROR(VLOOKUP($A182,'Rapportage deelnemers'!$A:P,15,0),"")</f>
        <v/>
      </c>
      <c r="S182" s="136" t="str">
        <f>IFERROR(VLOOKUP($A182,'Rapportage deelnemers'!$A:Q,16,0),"")</f>
        <v/>
      </c>
      <c r="T182" s="136" t="str">
        <f>IFERROR(IF(VLOOKUP($A182,'Rapportage deelnemers'!$A:R,17,0)=0,"",VLOOKUP($A182,'Rapportage deelnemers'!$A:R,17,0)),"")</f>
        <v/>
      </c>
      <c r="U182" s="135"/>
      <c r="V182" s="135"/>
      <c r="W182" s="135"/>
      <c r="X182" s="135"/>
      <c r="Y182" s="135"/>
      <c r="Z182" s="135"/>
      <c r="AA182" s="135"/>
      <c r="AB182" s="199" t="str">
        <f t="shared" si="12"/>
        <v/>
      </c>
      <c r="AC182" s="199" t="str">
        <f t="shared" si="13"/>
        <v/>
      </c>
      <c r="AD182" s="199" t="str">
        <f t="shared" si="14"/>
        <v/>
      </c>
      <c r="AE182" s="135"/>
      <c r="AF182" s="135"/>
      <c r="AG182" s="135"/>
      <c r="AH182" s="135"/>
      <c r="AI182" s="135"/>
      <c r="AJ182" s="252"/>
      <c r="AK182" s="252"/>
      <c r="AL182" s="252"/>
    </row>
    <row r="183" spans="1:38" ht="16" thickBot="1">
      <c r="A183" s="135"/>
      <c r="B183" s="136" t="str">
        <f>IFERROR(VLOOKUP(A183,'Rapportage deelnemers'!A:D,4,0),"")</f>
        <v/>
      </c>
      <c r="C183" s="136" t="str">
        <f>IFERROR(VLOOKUP(A183,'Rapportage deelnemers'!A:E,5,0),"")</f>
        <v/>
      </c>
      <c r="D183" s="135"/>
      <c r="E183" s="135"/>
      <c r="F183" s="135"/>
      <c r="G183" s="135"/>
      <c r="H183" s="140" t="str">
        <f>IFERROR(VLOOKUP(A183,'Rapportage deelnemers'!A:X,23,0),"")</f>
        <v/>
      </c>
      <c r="I183" s="136" t="str">
        <f>IFERROR(VLOOKUP(A183,'Rapportage deelnemers'!A:J,9,0),"")</f>
        <v/>
      </c>
      <c r="J183" s="136" t="str">
        <f>IFERROR(VLOOKUP(A183,'Rapportage deelnemers'!A:K,10,0),"")</f>
        <v/>
      </c>
      <c r="K183" s="135"/>
      <c r="L183" s="223"/>
      <c r="M183" s="135"/>
      <c r="N183" s="136" t="str">
        <f>IFERROR(VLOOKUP($A183,'Rapportage deelnemers'!$A:L,11,0),"")</f>
        <v/>
      </c>
      <c r="O183" s="136" t="str">
        <f>IFERROR(VLOOKUP($A183,'Rapportage deelnemers'!$A:M,12,0),"")</f>
        <v/>
      </c>
      <c r="P183" s="136" t="str">
        <f>IFERROR(VLOOKUP($A183,'Rapportage deelnemers'!$A:N,13,0),"")</f>
        <v/>
      </c>
      <c r="Q183" s="136" t="str">
        <f>IFERROR(VLOOKUP($A183,'Rapportage deelnemers'!$A:O,14,0),"")</f>
        <v/>
      </c>
      <c r="R183" s="136" t="str">
        <f>IFERROR(VLOOKUP($A183,'Rapportage deelnemers'!$A:P,15,0),"")</f>
        <v/>
      </c>
      <c r="S183" s="136" t="str">
        <f>IFERROR(VLOOKUP($A183,'Rapportage deelnemers'!$A:Q,16,0),"")</f>
        <v/>
      </c>
      <c r="T183" s="136" t="str">
        <f>IFERROR(IF(VLOOKUP($A183,'Rapportage deelnemers'!$A:R,17,0)=0,"",VLOOKUP($A183,'Rapportage deelnemers'!$A:R,17,0)),"")</f>
        <v/>
      </c>
      <c r="U183" s="135"/>
      <c r="V183" s="135"/>
      <c r="W183" s="135"/>
      <c r="X183" s="135"/>
      <c r="Y183" s="135"/>
      <c r="Z183" s="135"/>
      <c r="AA183" s="135"/>
      <c r="AB183" s="199" t="str">
        <f t="shared" si="12"/>
        <v/>
      </c>
      <c r="AC183" s="199" t="str">
        <f t="shared" si="13"/>
        <v/>
      </c>
      <c r="AD183" s="199" t="str">
        <f t="shared" si="14"/>
        <v/>
      </c>
      <c r="AE183" s="135"/>
      <c r="AF183" s="135"/>
      <c r="AG183" s="135"/>
      <c r="AH183" s="135"/>
      <c r="AI183" s="135"/>
      <c r="AJ183" s="252"/>
      <c r="AK183" s="252"/>
      <c r="AL183" s="252"/>
    </row>
    <row r="184" spans="1:38" ht="16" thickBot="1">
      <c r="A184" s="135"/>
      <c r="B184" s="136" t="str">
        <f>IFERROR(VLOOKUP(A184,'Rapportage deelnemers'!A:D,4,0),"")</f>
        <v/>
      </c>
      <c r="C184" s="136" t="str">
        <f>IFERROR(VLOOKUP(A184,'Rapportage deelnemers'!A:E,5,0),"")</f>
        <v/>
      </c>
      <c r="D184" s="135"/>
      <c r="E184" s="135"/>
      <c r="F184" s="135"/>
      <c r="G184" s="135"/>
      <c r="H184" s="140" t="str">
        <f>IFERROR(VLOOKUP(A184,'Rapportage deelnemers'!A:X,23,0),"")</f>
        <v/>
      </c>
      <c r="I184" s="136" t="str">
        <f>IFERROR(VLOOKUP(A184,'Rapportage deelnemers'!A:J,9,0),"")</f>
        <v/>
      </c>
      <c r="J184" s="136" t="str">
        <f>IFERROR(VLOOKUP(A184,'Rapportage deelnemers'!A:K,10,0),"")</f>
        <v/>
      </c>
      <c r="K184" s="135"/>
      <c r="L184" s="223"/>
      <c r="M184" s="135"/>
      <c r="N184" s="136" t="str">
        <f>IFERROR(VLOOKUP($A184,'Rapportage deelnemers'!$A:L,11,0),"")</f>
        <v/>
      </c>
      <c r="O184" s="136" t="str">
        <f>IFERROR(VLOOKUP($A184,'Rapportage deelnemers'!$A:M,12,0),"")</f>
        <v/>
      </c>
      <c r="P184" s="136" t="str">
        <f>IFERROR(VLOOKUP($A184,'Rapportage deelnemers'!$A:N,13,0),"")</f>
        <v/>
      </c>
      <c r="Q184" s="136" t="str">
        <f>IFERROR(VLOOKUP($A184,'Rapportage deelnemers'!$A:O,14,0),"")</f>
        <v/>
      </c>
      <c r="R184" s="136" t="str">
        <f>IFERROR(VLOOKUP($A184,'Rapportage deelnemers'!$A:P,15,0),"")</f>
        <v/>
      </c>
      <c r="S184" s="136" t="str">
        <f>IFERROR(VLOOKUP($A184,'Rapportage deelnemers'!$A:Q,16,0),"")</f>
        <v/>
      </c>
      <c r="T184" s="136" t="str">
        <f>IFERROR(IF(VLOOKUP($A184,'Rapportage deelnemers'!$A:R,17,0)=0,"",VLOOKUP($A184,'Rapportage deelnemers'!$A:R,17,0)),"")</f>
        <v/>
      </c>
      <c r="U184" s="135"/>
      <c r="V184" s="135"/>
      <c r="W184" s="135"/>
      <c r="X184" s="135"/>
      <c r="Y184" s="135"/>
      <c r="Z184" s="135"/>
      <c r="AA184" s="135"/>
      <c r="AB184" s="199" t="str">
        <f t="shared" si="12"/>
        <v/>
      </c>
      <c r="AC184" s="199" t="str">
        <f t="shared" si="13"/>
        <v/>
      </c>
      <c r="AD184" s="199" t="str">
        <f t="shared" si="14"/>
        <v/>
      </c>
      <c r="AE184" s="135"/>
      <c r="AF184" s="135"/>
      <c r="AG184" s="135"/>
      <c r="AH184" s="135"/>
      <c r="AI184" s="135"/>
      <c r="AJ184" s="252"/>
      <c r="AK184" s="252"/>
      <c r="AL184" s="252"/>
    </row>
    <row r="185" spans="1:38" ht="16" thickBot="1">
      <c r="A185" s="135"/>
      <c r="B185" s="136" t="str">
        <f>IFERROR(VLOOKUP(A185,'Rapportage deelnemers'!A:D,4,0),"")</f>
        <v/>
      </c>
      <c r="C185" s="136" t="str">
        <f>IFERROR(VLOOKUP(A185,'Rapportage deelnemers'!A:E,5,0),"")</f>
        <v/>
      </c>
      <c r="D185" s="135"/>
      <c r="E185" s="135"/>
      <c r="F185" s="135"/>
      <c r="G185" s="135"/>
      <c r="H185" s="140" t="str">
        <f>IFERROR(VLOOKUP(A185,'Rapportage deelnemers'!A:X,23,0),"")</f>
        <v/>
      </c>
      <c r="I185" s="136" t="str">
        <f>IFERROR(VLOOKUP(A185,'Rapportage deelnemers'!A:J,9,0),"")</f>
        <v/>
      </c>
      <c r="J185" s="136" t="str">
        <f>IFERROR(VLOOKUP(A185,'Rapportage deelnemers'!A:K,10,0),"")</f>
        <v/>
      </c>
      <c r="K185" s="135"/>
      <c r="L185" s="223"/>
      <c r="M185" s="135"/>
      <c r="N185" s="136" t="str">
        <f>IFERROR(VLOOKUP($A185,'Rapportage deelnemers'!$A:L,11,0),"")</f>
        <v/>
      </c>
      <c r="O185" s="136" t="str">
        <f>IFERROR(VLOOKUP($A185,'Rapportage deelnemers'!$A:M,12,0),"")</f>
        <v/>
      </c>
      <c r="P185" s="136" t="str">
        <f>IFERROR(VLOOKUP($A185,'Rapportage deelnemers'!$A:N,13,0),"")</f>
        <v/>
      </c>
      <c r="Q185" s="136" t="str">
        <f>IFERROR(VLOOKUP($A185,'Rapportage deelnemers'!$A:O,14,0),"")</f>
        <v/>
      </c>
      <c r="R185" s="136" t="str">
        <f>IFERROR(VLOOKUP($A185,'Rapportage deelnemers'!$A:P,15,0),"")</f>
        <v/>
      </c>
      <c r="S185" s="136" t="str">
        <f>IFERROR(VLOOKUP($A185,'Rapportage deelnemers'!$A:Q,16,0),"")</f>
        <v/>
      </c>
      <c r="T185" s="136" t="str">
        <f>IFERROR(IF(VLOOKUP($A185,'Rapportage deelnemers'!$A:R,17,0)=0,"",VLOOKUP($A185,'Rapportage deelnemers'!$A:R,17,0)),"")</f>
        <v/>
      </c>
      <c r="U185" s="135"/>
      <c r="V185" s="135"/>
      <c r="W185" s="135"/>
      <c r="X185" s="135"/>
      <c r="Y185" s="135"/>
      <c r="Z185" s="135"/>
      <c r="AA185" s="135"/>
      <c r="AB185" s="199" t="str">
        <f t="shared" si="12"/>
        <v/>
      </c>
      <c r="AC185" s="199" t="str">
        <f t="shared" si="13"/>
        <v/>
      </c>
      <c r="AD185" s="199" t="str">
        <f t="shared" si="14"/>
        <v/>
      </c>
      <c r="AE185" s="135"/>
      <c r="AF185" s="135"/>
      <c r="AG185" s="135"/>
      <c r="AH185" s="135"/>
      <c r="AI185" s="135"/>
      <c r="AJ185" s="252"/>
      <c r="AK185" s="252"/>
      <c r="AL185" s="252"/>
    </row>
    <row r="186" spans="1:38" ht="16" thickBot="1">
      <c r="A186" s="135"/>
      <c r="B186" s="136" t="str">
        <f>IFERROR(VLOOKUP(A186,'Rapportage deelnemers'!A:D,4,0),"")</f>
        <v/>
      </c>
      <c r="C186" s="136" t="str">
        <f>IFERROR(VLOOKUP(A186,'Rapportage deelnemers'!A:E,5,0),"")</f>
        <v/>
      </c>
      <c r="D186" s="135"/>
      <c r="E186" s="135"/>
      <c r="F186" s="135"/>
      <c r="G186" s="135"/>
      <c r="H186" s="140" t="str">
        <f>IFERROR(VLOOKUP(A186,'Rapportage deelnemers'!A:X,23,0),"")</f>
        <v/>
      </c>
      <c r="I186" s="136" t="str">
        <f>IFERROR(VLOOKUP(A186,'Rapportage deelnemers'!A:J,9,0),"")</f>
        <v/>
      </c>
      <c r="J186" s="136" t="str">
        <f>IFERROR(VLOOKUP(A186,'Rapportage deelnemers'!A:K,10,0),"")</f>
        <v/>
      </c>
      <c r="K186" s="135"/>
      <c r="L186" s="223"/>
      <c r="M186" s="135"/>
      <c r="N186" s="136" t="str">
        <f>IFERROR(VLOOKUP($A186,'Rapportage deelnemers'!$A:L,11,0),"")</f>
        <v/>
      </c>
      <c r="O186" s="136" t="str">
        <f>IFERROR(VLOOKUP($A186,'Rapportage deelnemers'!$A:M,12,0),"")</f>
        <v/>
      </c>
      <c r="P186" s="136" t="str">
        <f>IFERROR(VLOOKUP($A186,'Rapportage deelnemers'!$A:N,13,0),"")</f>
        <v/>
      </c>
      <c r="Q186" s="136" t="str">
        <f>IFERROR(VLOOKUP($A186,'Rapportage deelnemers'!$A:O,14,0),"")</f>
        <v/>
      </c>
      <c r="R186" s="136" t="str">
        <f>IFERROR(VLOOKUP($A186,'Rapportage deelnemers'!$A:P,15,0),"")</f>
        <v/>
      </c>
      <c r="S186" s="136" t="str">
        <f>IFERROR(VLOOKUP($A186,'Rapportage deelnemers'!$A:Q,16,0),"")</f>
        <v/>
      </c>
      <c r="T186" s="136" t="str">
        <f>IFERROR(IF(VLOOKUP($A186,'Rapportage deelnemers'!$A:R,17,0)=0,"",VLOOKUP($A186,'Rapportage deelnemers'!$A:R,17,0)),"")</f>
        <v/>
      </c>
      <c r="U186" s="135"/>
      <c r="V186" s="135"/>
      <c r="W186" s="135"/>
      <c r="X186" s="135"/>
      <c r="Y186" s="135"/>
      <c r="Z186" s="135"/>
      <c r="AA186" s="135"/>
      <c r="AB186" s="199" t="str">
        <f t="shared" si="12"/>
        <v/>
      </c>
      <c r="AC186" s="199" t="str">
        <f t="shared" si="13"/>
        <v/>
      </c>
      <c r="AD186" s="199" t="str">
        <f t="shared" si="14"/>
        <v/>
      </c>
      <c r="AE186" s="135"/>
      <c r="AF186" s="135"/>
      <c r="AG186" s="135"/>
      <c r="AH186" s="135"/>
      <c r="AI186" s="135"/>
      <c r="AJ186" s="252"/>
      <c r="AK186" s="252"/>
      <c r="AL186" s="252"/>
    </row>
    <row r="187" spans="1:38" ht="16" thickBot="1">
      <c r="A187" s="135"/>
      <c r="B187" s="136" t="str">
        <f>IFERROR(VLOOKUP(A187,'Rapportage deelnemers'!A:D,4,0),"")</f>
        <v/>
      </c>
      <c r="C187" s="136" t="str">
        <f>IFERROR(VLOOKUP(A187,'Rapportage deelnemers'!A:E,5,0),"")</f>
        <v/>
      </c>
      <c r="D187" s="135"/>
      <c r="E187" s="135"/>
      <c r="F187" s="135"/>
      <c r="G187" s="135"/>
      <c r="H187" s="140" t="str">
        <f>IFERROR(VLOOKUP(A187,'Rapportage deelnemers'!A:X,23,0),"")</f>
        <v/>
      </c>
      <c r="I187" s="136" t="str">
        <f>IFERROR(VLOOKUP(A187,'Rapportage deelnemers'!A:J,9,0),"")</f>
        <v/>
      </c>
      <c r="J187" s="136" t="str">
        <f>IFERROR(VLOOKUP(A187,'Rapportage deelnemers'!A:K,10,0),"")</f>
        <v/>
      </c>
      <c r="K187" s="135"/>
      <c r="L187" s="223"/>
      <c r="M187" s="135"/>
      <c r="N187" s="136" t="str">
        <f>IFERROR(VLOOKUP($A187,'Rapportage deelnemers'!$A:L,11,0),"")</f>
        <v/>
      </c>
      <c r="O187" s="136" t="str">
        <f>IFERROR(VLOOKUP($A187,'Rapportage deelnemers'!$A:M,12,0),"")</f>
        <v/>
      </c>
      <c r="P187" s="136" t="str">
        <f>IFERROR(VLOOKUP($A187,'Rapportage deelnemers'!$A:N,13,0),"")</f>
        <v/>
      </c>
      <c r="Q187" s="136" t="str">
        <f>IFERROR(VLOOKUP($A187,'Rapportage deelnemers'!$A:O,14,0),"")</f>
        <v/>
      </c>
      <c r="R187" s="136" t="str">
        <f>IFERROR(VLOOKUP($A187,'Rapportage deelnemers'!$A:P,15,0),"")</f>
        <v/>
      </c>
      <c r="S187" s="136" t="str">
        <f>IFERROR(VLOOKUP($A187,'Rapportage deelnemers'!$A:Q,16,0),"")</f>
        <v/>
      </c>
      <c r="T187" s="136" t="str">
        <f>IFERROR(IF(VLOOKUP($A187,'Rapportage deelnemers'!$A:R,17,0)=0,"",VLOOKUP($A187,'Rapportage deelnemers'!$A:R,17,0)),"")</f>
        <v/>
      </c>
      <c r="U187" s="135"/>
      <c r="V187" s="135"/>
      <c r="W187" s="135"/>
      <c r="X187" s="135"/>
      <c r="Y187" s="135"/>
      <c r="Z187" s="135"/>
      <c r="AA187" s="135"/>
      <c r="AB187" s="199" t="str">
        <f t="shared" si="12"/>
        <v/>
      </c>
      <c r="AC187" s="199" t="str">
        <f t="shared" si="13"/>
        <v/>
      </c>
      <c r="AD187" s="199" t="str">
        <f t="shared" si="14"/>
        <v/>
      </c>
      <c r="AE187" s="135"/>
      <c r="AF187" s="135"/>
      <c r="AG187" s="135"/>
      <c r="AH187" s="135"/>
      <c r="AI187" s="135"/>
      <c r="AJ187" s="252"/>
      <c r="AK187" s="252"/>
      <c r="AL187" s="252"/>
    </row>
    <row r="188" spans="1:38" ht="16" thickBot="1">
      <c r="A188" s="135"/>
      <c r="B188" s="136" t="str">
        <f>IFERROR(VLOOKUP(A188,'Rapportage deelnemers'!A:D,4,0),"")</f>
        <v/>
      </c>
      <c r="C188" s="136" t="str">
        <f>IFERROR(VLOOKUP(A188,'Rapportage deelnemers'!A:E,5,0),"")</f>
        <v/>
      </c>
      <c r="D188" s="135"/>
      <c r="E188" s="135"/>
      <c r="F188" s="135"/>
      <c r="G188" s="135"/>
      <c r="H188" s="140" t="str">
        <f>IFERROR(VLOOKUP(A188,'Rapportage deelnemers'!A:X,23,0),"")</f>
        <v/>
      </c>
      <c r="I188" s="136" t="str">
        <f>IFERROR(VLOOKUP(A188,'Rapportage deelnemers'!A:J,9,0),"")</f>
        <v/>
      </c>
      <c r="J188" s="136" t="str">
        <f>IFERROR(VLOOKUP(A188,'Rapportage deelnemers'!A:K,10,0),"")</f>
        <v/>
      </c>
      <c r="K188" s="135"/>
      <c r="L188" s="223"/>
      <c r="M188" s="135"/>
      <c r="N188" s="136" t="str">
        <f>IFERROR(VLOOKUP($A188,'Rapportage deelnemers'!$A:L,11,0),"")</f>
        <v/>
      </c>
      <c r="O188" s="136" t="str">
        <f>IFERROR(VLOOKUP($A188,'Rapportage deelnemers'!$A:M,12,0),"")</f>
        <v/>
      </c>
      <c r="P188" s="136" t="str">
        <f>IFERROR(VLOOKUP($A188,'Rapportage deelnemers'!$A:N,13,0),"")</f>
        <v/>
      </c>
      <c r="Q188" s="136" t="str">
        <f>IFERROR(VLOOKUP($A188,'Rapportage deelnemers'!$A:O,14,0),"")</f>
        <v/>
      </c>
      <c r="R188" s="136" t="str">
        <f>IFERROR(VLOOKUP($A188,'Rapportage deelnemers'!$A:P,15,0),"")</f>
        <v/>
      </c>
      <c r="S188" s="136" t="str">
        <f>IFERROR(VLOOKUP($A188,'Rapportage deelnemers'!$A:Q,16,0),"")</f>
        <v/>
      </c>
      <c r="T188" s="136" t="str">
        <f>IFERROR(IF(VLOOKUP($A188,'Rapportage deelnemers'!$A:R,17,0)=0,"",VLOOKUP($A188,'Rapportage deelnemers'!$A:R,17,0)),"")</f>
        <v/>
      </c>
      <c r="U188" s="135"/>
      <c r="V188" s="135"/>
      <c r="W188" s="135"/>
      <c r="X188" s="135"/>
      <c r="Y188" s="135"/>
      <c r="Z188" s="135"/>
      <c r="AA188" s="135"/>
      <c r="AB188" s="199" t="str">
        <f t="shared" si="12"/>
        <v/>
      </c>
      <c r="AC188" s="199" t="str">
        <f t="shared" si="13"/>
        <v/>
      </c>
      <c r="AD188" s="199" t="str">
        <f t="shared" si="14"/>
        <v/>
      </c>
      <c r="AE188" s="135"/>
      <c r="AF188" s="135"/>
      <c r="AG188" s="135"/>
      <c r="AH188" s="135"/>
      <c r="AI188" s="135"/>
      <c r="AJ188" s="252"/>
      <c r="AK188" s="252"/>
      <c r="AL188" s="252"/>
    </row>
    <row r="189" spans="1:38" ht="16" thickBot="1">
      <c r="A189" s="135"/>
      <c r="B189" s="136" t="str">
        <f>IFERROR(VLOOKUP(A189,'Rapportage deelnemers'!A:D,4,0),"")</f>
        <v/>
      </c>
      <c r="C189" s="136" t="str">
        <f>IFERROR(VLOOKUP(A189,'Rapportage deelnemers'!A:E,5,0),"")</f>
        <v/>
      </c>
      <c r="D189" s="135"/>
      <c r="E189" s="135"/>
      <c r="F189" s="135"/>
      <c r="G189" s="135"/>
      <c r="H189" s="140" t="str">
        <f>IFERROR(VLOOKUP(A189,'Rapportage deelnemers'!A:X,23,0),"")</f>
        <v/>
      </c>
      <c r="I189" s="136" t="str">
        <f>IFERROR(VLOOKUP(A189,'Rapportage deelnemers'!A:J,9,0),"")</f>
        <v/>
      </c>
      <c r="J189" s="136" t="str">
        <f>IFERROR(VLOOKUP(A189,'Rapportage deelnemers'!A:K,10,0),"")</f>
        <v/>
      </c>
      <c r="K189" s="135"/>
      <c r="L189" s="223"/>
      <c r="M189" s="135"/>
      <c r="N189" s="136" t="str">
        <f>IFERROR(VLOOKUP($A189,'Rapportage deelnemers'!$A:L,11,0),"")</f>
        <v/>
      </c>
      <c r="O189" s="136" t="str">
        <f>IFERROR(VLOOKUP($A189,'Rapportage deelnemers'!$A:M,12,0),"")</f>
        <v/>
      </c>
      <c r="P189" s="136" t="str">
        <f>IFERROR(VLOOKUP($A189,'Rapportage deelnemers'!$A:N,13,0),"")</f>
        <v/>
      </c>
      <c r="Q189" s="136" t="str">
        <f>IFERROR(VLOOKUP($A189,'Rapportage deelnemers'!$A:O,14,0),"")</f>
        <v/>
      </c>
      <c r="R189" s="136" t="str">
        <f>IFERROR(VLOOKUP($A189,'Rapportage deelnemers'!$A:P,15,0),"")</f>
        <v/>
      </c>
      <c r="S189" s="136" t="str">
        <f>IFERROR(VLOOKUP($A189,'Rapportage deelnemers'!$A:Q,16,0),"")</f>
        <v/>
      </c>
      <c r="T189" s="136" t="str">
        <f>IFERROR(IF(VLOOKUP($A189,'Rapportage deelnemers'!$A:R,17,0)=0,"",VLOOKUP($A189,'Rapportage deelnemers'!$A:R,17,0)),"")</f>
        <v/>
      </c>
      <c r="U189" s="135"/>
      <c r="V189" s="135"/>
      <c r="W189" s="135"/>
      <c r="X189" s="135"/>
      <c r="Y189" s="135"/>
      <c r="Z189" s="135"/>
      <c r="AA189" s="135"/>
      <c r="AB189" s="199" t="str">
        <f t="shared" si="12"/>
        <v/>
      </c>
      <c r="AC189" s="199" t="str">
        <f t="shared" si="13"/>
        <v/>
      </c>
      <c r="AD189" s="199" t="str">
        <f t="shared" si="14"/>
        <v/>
      </c>
      <c r="AE189" s="135"/>
      <c r="AF189" s="135"/>
      <c r="AG189" s="135"/>
      <c r="AH189" s="135"/>
      <c r="AI189" s="135"/>
      <c r="AJ189" s="252"/>
      <c r="AK189" s="252"/>
      <c r="AL189" s="252"/>
    </row>
    <row r="190" spans="1:38" ht="16" thickBot="1">
      <c r="A190" s="135"/>
      <c r="B190" s="136" t="str">
        <f>IFERROR(VLOOKUP(A190,'Rapportage deelnemers'!A:D,4,0),"")</f>
        <v/>
      </c>
      <c r="C190" s="136" t="str">
        <f>IFERROR(VLOOKUP(A190,'Rapportage deelnemers'!A:E,5,0),"")</f>
        <v/>
      </c>
      <c r="D190" s="135"/>
      <c r="E190" s="135"/>
      <c r="F190" s="135"/>
      <c r="G190" s="135"/>
      <c r="H190" s="140" t="str">
        <f>IFERROR(VLOOKUP(A190,'Rapportage deelnemers'!A:X,23,0),"")</f>
        <v/>
      </c>
      <c r="I190" s="136" t="str">
        <f>IFERROR(VLOOKUP(A190,'Rapportage deelnemers'!A:J,9,0),"")</f>
        <v/>
      </c>
      <c r="J190" s="136" t="str">
        <f>IFERROR(VLOOKUP(A190,'Rapportage deelnemers'!A:K,10,0),"")</f>
        <v/>
      </c>
      <c r="K190" s="135"/>
      <c r="L190" s="223"/>
      <c r="M190" s="135"/>
      <c r="N190" s="136" t="str">
        <f>IFERROR(VLOOKUP($A190,'Rapportage deelnemers'!$A:L,11,0),"")</f>
        <v/>
      </c>
      <c r="O190" s="136" t="str">
        <f>IFERROR(VLOOKUP($A190,'Rapportage deelnemers'!$A:M,12,0),"")</f>
        <v/>
      </c>
      <c r="P190" s="136" t="str">
        <f>IFERROR(VLOOKUP($A190,'Rapportage deelnemers'!$A:N,13,0),"")</f>
        <v/>
      </c>
      <c r="Q190" s="136" t="str">
        <f>IFERROR(VLOOKUP($A190,'Rapportage deelnemers'!$A:O,14,0),"")</f>
        <v/>
      </c>
      <c r="R190" s="136" t="str">
        <f>IFERROR(VLOOKUP($A190,'Rapportage deelnemers'!$A:P,15,0),"")</f>
        <v/>
      </c>
      <c r="S190" s="136" t="str">
        <f>IFERROR(VLOOKUP($A190,'Rapportage deelnemers'!$A:Q,16,0),"")</f>
        <v/>
      </c>
      <c r="T190" s="136" t="str">
        <f>IFERROR(IF(VLOOKUP($A190,'Rapportage deelnemers'!$A:R,17,0)=0,"",VLOOKUP($A190,'Rapportage deelnemers'!$A:R,17,0)),"")</f>
        <v/>
      </c>
      <c r="U190" s="135"/>
      <c r="V190" s="135"/>
      <c r="W190" s="135"/>
      <c r="X190" s="135"/>
      <c r="Y190" s="135"/>
      <c r="Z190" s="135"/>
      <c r="AA190" s="135"/>
      <c r="AB190" s="199" t="str">
        <f t="shared" si="12"/>
        <v/>
      </c>
      <c r="AC190" s="199" t="str">
        <f t="shared" si="13"/>
        <v/>
      </c>
      <c r="AD190" s="199" t="str">
        <f t="shared" si="14"/>
        <v/>
      </c>
      <c r="AE190" s="135"/>
      <c r="AF190" s="135"/>
      <c r="AG190" s="135"/>
      <c r="AH190" s="135"/>
      <c r="AI190" s="135"/>
      <c r="AJ190" s="252"/>
      <c r="AK190" s="252"/>
      <c r="AL190" s="252"/>
    </row>
    <row r="191" spans="1:38" ht="16" thickBot="1">
      <c r="A191" s="135"/>
      <c r="B191" s="136" t="str">
        <f>IFERROR(VLOOKUP(A191,'Rapportage deelnemers'!A:D,4,0),"")</f>
        <v/>
      </c>
      <c r="C191" s="136" t="str">
        <f>IFERROR(VLOOKUP(A191,'Rapportage deelnemers'!A:E,5,0),"")</f>
        <v/>
      </c>
      <c r="D191" s="135"/>
      <c r="E191" s="135"/>
      <c r="F191" s="135"/>
      <c r="G191" s="135"/>
      <c r="H191" s="140" t="str">
        <f>IFERROR(VLOOKUP(A191,'Rapportage deelnemers'!A:X,23,0),"")</f>
        <v/>
      </c>
      <c r="I191" s="136" t="str">
        <f>IFERROR(VLOOKUP(A191,'Rapportage deelnemers'!A:J,9,0),"")</f>
        <v/>
      </c>
      <c r="J191" s="136" t="str">
        <f>IFERROR(VLOOKUP(A191,'Rapportage deelnemers'!A:K,10,0),"")</f>
        <v/>
      </c>
      <c r="K191" s="135"/>
      <c r="L191" s="223"/>
      <c r="M191" s="135"/>
      <c r="N191" s="136" t="str">
        <f>IFERROR(VLOOKUP($A191,'Rapportage deelnemers'!$A:L,11,0),"")</f>
        <v/>
      </c>
      <c r="O191" s="136" t="str">
        <f>IFERROR(VLOOKUP($A191,'Rapportage deelnemers'!$A:M,12,0),"")</f>
        <v/>
      </c>
      <c r="P191" s="136" t="str">
        <f>IFERROR(VLOOKUP($A191,'Rapportage deelnemers'!$A:N,13,0),"")</f>
        <v/>
      </c>
      <c r="Q191" s="136" t="str">
        <f>IFERROR(VLOOKUP($A191,'Rapportage deelnemers'!$A:O,14,0),"")</f>
        <v/>
      </c>
      <c r="R191" s="136" t="str">
        <f>IFERROR(VLOOKUP($A191,'Rapportage deelnemers'!$A:P,15,0),"")</f>
        <v/>
      </c>
      <c r="S191" s="136" t="str">
        <f>IFERROR(VLOOKUP($A191,'Rapportage deelnemers'!$A:Q,16,0),"")</f>
        <v/>
      </c>
      <c r="T191" s="136" t="str">
        <f>IFERROR(IF(VLOOKUP($A191,'Rapportage deelnemers'!$A:R,17,0)=0,"",VLOOKUP($A191,'Rapportage deelnemers'!$A:R,17,0)),"")</f>
        <v/>
      </c>
      <c r="U191" s="135"/>
      <c r="V191" s="135"/>
      <c r="W191" s="135"/>
      <c r="X191" s="135"/>
      <c r="Y191" s="135"/>
      <c r="Z191" s="135"/>
      <c r="AA191" s="135"/>
      <c r="AB191" s="199" t="str">
        <f t="shared" si="12"/>
        <v/>
      </c>
      <c r="AC191" s="199" t="str">
        <f t="shared" si="13"/>
        <v/>
      </c>
      <c r="AD191" s="199" t="str">
        <f t="shared" si="14"/>
        <v/>
      </c>
      <c r="AE191" s="135"/>
      <c r="AF191" s="135"/>
      <c r="AG191" s="135"/>
      <c r="AH191" s="135"/>
      <c r="AI191" s="135"/>
      <c r="AJ191" s="252"/>
      <c r="AK191" s="252"/>
      <c r="AL191" s="252"/>
    </row>
    <row r="192" spans="1:38">
      <c r="A192" s="139"/>
      <c r="B192" s="157"/>
      <c r="C192" s="157"/>
      <c r="D192" s="139" t="s">
        <v>778</v>
      </c>
      <c r="E192" s="139"/>
      <c r="F192" s="139"/>
      <c r="G192" s="139"/>
      <c r="H192" s="157"/>
      <c r="I192" s="157"/>
      <c r="J192" s="157"/>
      <c r="K192" s="139"/>
      <c r="L192" s="226"/>
      <c r="M192" s="139"/>
      <c r="N192" s="157"/>
      <c r="O192" s="157"/>
      <c r="P192" s="157"/>
      <c r="Q192" s="157"/>
      <c r="R192" s="157"/>
      <c r="S192" s="157"/>
      <c r="T192" s="157"/>
      <c r="U192" s="139"/>
      <c r="V192" s="139"/>
      <c r="W192" s="139"/>
      <c r="X192" s="139"/>
      <c r="Y192" s="157"/>
      <c r="Z192" s="157"/>
      <c r="AA192" s="139"/>
      <c r="AB192" s="139"/>
      <c r="AC192" s="139"/>
      <c r="AD192" s="139"/>
      <c r="AE192" s="139"/>
      <c r="AF192" s="139"/>
      <c r="AG192" s="139"/>
      <c r="AH192" s="139"/>
      <c r="AI192" s="139"/>
      <c r="AJ192" s="252"/>
      <c r="AK192" s="252"/>
      <c r="AL192" s="252"/>
    </row>
    <row r="193" spans="1:38">
      <c r="A193" s="252"/>
      <c r="B193" s="254"/>
      <c r="C193" s="254"/>
      <c r="D193" s="252"/>
      <c r="E193" s="252"/>
      <c r="F193" s="252"/>
      <c r="G193" s="252"/>
      <c r="H193" s="254"/>
      <c r="I193" s="254"/>
      <c r="J193" s="254"/>
      <c r="K193" s="252"/>
      <c r="L193" s="255"/>
      <c r="M193" s="252"/>
      <c r="N193" s="254"/>
      <c r="O193" s="254"/>
      <c r="P193" s="254"/>
      <c r="Q193" s="254"/>
      <c r="R193" s="254"/>
      <c r="S193" s="254"/>
      <c r="T193" s="254"/>
      <c r="U193" s="252"/>
      <c r="V193" s="252"/>
      <c r="W193" s="252"/>
      <c r="X193" s="252"/>
      <c r="Y193" s="254"/>
      <c r="Z193" s="254"/>
      <c r="AA193" s="252"/>
      <c r="AB193" s="252"/>
      <c r="AC193" s="252"/>
      <c r="AD193" s="252"/>
      <c r="AE193" s="252"/>
      <c r="AF193" s="252"/>
      <c r="AG193" s="252"/>
      <c r="AH193" s="252"/>
      <c r="AI193" s="252"/>
      <c r="AJ193" s="252"/>
      <c r="AK193" s="252"/>
      <c r="AL193" s="252"/>
    </row>
    <row r="194" spans="1:38">
      <c r="A194" s="252"/>
      <c r="B194" s="253"/>
      <c r="C194" s="254"/>
      <c r="D194" s="252"/>
      <c r="E194" s="252"/>
      <c r="F194" s="252"/>
      <c r="G194" s="252"/>
      <c r="H194" s="254"/>
      <c r="I194" s="254"/>
      <c r="J194" s="254"/>
      <c r="K194" s="252"/>
      <c r="L194" s="255"/>
      <c r="M194" s="252"/>
      <c r="N194" s="254"/>
      <c r="O194" s="254"/>
      <c r="P194" s="254"/>
      <c r="Q194" s="254"/>
      <c r="R194" s="254"/>
      <c r="S194" s="254"/>
      <c r="T194" s="254"/>
      <c r="U194" s="252"/>
      <c r="V194" s="252"/>
      <c r="W194" s="252"/>
      <c r="X194" s="252"/>
      <c r="Y194" s="254"/>
      <c r="Z194" s="254"/>
      <c r="AA194" s="252"/>
      <c r="AB194" s="252"/>
      <c r="AC194" s="252"/>
      <c r="AD194" s="252"/>
      <c r="AE194" s="252"/>
      <c r="AF194" s="252"/>
      <c r="AG194" s="252"/>
      <c r="AH194" s="252"/>
      <c r="AI194" s="252"/>
      <c r="AJ194" s="252"/>
      <c r="AK194" s="252"/>
      <c r="AL194" s="252"/>
    </row>
    <row r="195" spans="1:38">
      <c r="A195" s="252"/>
      <c r="B195" s="254"/>
      <c r="C195" s="254"/>
      <c r="D195" s="252"/>
      <c r="E195" s="252"/>
      <c r="F195" s="252"/>
      <c r="G195" s="252"/>
      <c r="H195" s="254"/>
      <c r="I195" s="254"/>
      <c r="J195" s="254"/>
      <c r="K195" s="252"/>
      <c r="L195" s="255"/>
      <c r="M195" s="252"/>
      <c r="N195" s="254"/>
      <c r="O195" s="254"/>
      <c r="P195" s="254"/>
      <c r="Q195" s="254"/>
      <c r="R195" s="254"/>
      <c r="S195" s="254"/>
      <c r="T195" s="254"/>
      <c r="U195" s="252"/>
      <c r="V195" s="252"/>
      <c r="W195" s="252"/>
      <c r="X195" s="252"/>
      <c r="Y195" s="254"/>
      <c r="Z195" s="254"/>
      <c r="AA195" s="252"/>
      <c r="AB195" s="252"/>
      <c r="AC195" s="252"/>
      <c r="AD195" s="252"/>
      <c r="AE195" s="252"/>
      <c r="AF195" s="252"/>
      <c r="AG195" s="252"/>
      <c r="AH195" s="252"/>
      <c r="AI195" s="252"/>
      <c r="AJ195" s="252"/>
      <c r="AK195" s="252"/>
      <c r="AL195" s="252"/>
    </row>
    <row r="196" spans="1:38">
      <c r="A196" s="252"/>
      <c r="B196" s="254"/>
      <c r="C196" s="254"/>
      <c r="D196" s="252"/>
      <c r="E196" s="252"/>
      <c r="F196" s="252"/>
      <c r="G196" s="252"/>
      <c r="H196" s="254"/>
      <c r="I196" s="254"/>
      <c r="J196" s="254"/>
      <c r="K196" s="252"/>
      <c r="L196" s="255"/>
      <c r="M196" s="252"/>
      <c r="N196" s="254"/>
      <c r="O196" s="254"/>
      <c r="P196" s="254"/>
      <c r="Q196" s="254"/>
      <c r="R196" s="254"/>
      <c r="S196" s="254"/>
      <c r="T196" s="254"/>
      <c r="U196" s="252"/>
      <c r="V196" s="252"/>
      <c r="W196" s="252"/>
      <c r="X196" s="252"/>
      <c r="Y196" s="254"/>
      <c r="Z196" s="254"/>
      <c r="AA196" s="252"/>
      <c r="AB196" s="252"/>
      <c r="AC196" s="252"/>
      <c r="AD196" s="252"/>
      <c r="AE196" s="252"/>
      <c r="AF196" s="252"/>
      <c r="AG196" s="252"/>
      <c r="AH196" s="252"/>
      <c r="AI196" s="252"/>
      <c r="AJ196" s="252"/>
      <c r="AK196" s="252"/>
      <c r="AL196" s="252"/>
    </row>
    <row r="197" spans="1:38">
      <c r="A197" s="252"/>
      <c r="B197" s="254"/>
      <c r="C197" s="254"/>
      <c r="D197" s="252"/>
      <c r="E197" s="252"/>
      <c r="F197" s="252"/>
      <c r="G197" s="252"/>
      <c r="H197" s="254"/>
      <c r="I197" s="254"/>
      <c r="J197" s="254"/>
      <c r="K197" s="252"/>
      <c r="L197" s="255"/>
      <c r="M197" s="252"/>
      <c r="N197" s="254"/>
      <c r="O197" s="254"/>
      <c r="P197" s="254"/>
      <c r="Q197" s="254"/>
      <c r="R197" s="254"/>
      <c r="S197" s="254"/>
      <c r="T197" s="254"/>
      <c r="U197" s="252"/>
      <c r="V197" s="252"/>
      <c r="W197" s="252"/>
      <c r="X197" s="252"/>
      <c r="Y197" s="254"/>
      <c r="Z197" s="254"/>
      <c r="AA197" s="252"/>
      <c r="AB197" s="252"/>
      <c r="AC197" s="252"/>
      <c r="AD197" s="252"/>
      <c r="AE197" s="252"/>
      <c r="AF197" s="252"/>
      <c r="AG197" s="252"/>
      <c r="AH197" s="252"/>
      <c r="AI197" s="252"/>
      <c r="AJ197" s="252"/>
      <c r="AK197" s="252"/>
      <c r="AL197" s="252"/>
    </row>
    <row r="198" spans="1:38">
      <c r="A198" s="252"/>
      <c r="B198" s="254"/>
      <c r="C198" s="254"/>
      <c r="D198" s="252"/>
      <c r="E198" s="252"/>
      <c r="F198" s="252"/>
      <c r="G198" s="252"/>
      <c r="H198" s="254"/>
      <c r="I198" s="254"/>
      <c r="J198" s="254"/>
      <c r="K198" s="252"/>
      <c r="L198" s="255"/>
      <c r="M198" s="252"/>
      <c r="N198" s="254"/>
      <c r="O198" s="254"/>
      <c r="P198" s="254"/>
      <c r="Q198" s="254"/>
      <c r="R198" s="254"/>
      <c r="S198" s="254"/>
      <c r="T198" s="254"/>
      <c r="U198" s="252"/>
      <c r="V198" s="252"/>
      <c r="W198" s="252"/>
      <c r="X198" s="252"/>
      <c r="Y198" s="254"/>
      <c r="Z198" s="254"/>
      <c r="AA198" s="252"/>
      <c r="AB198" s="252"/>
      <c r="AC198" s="252"/>
      <c r="AD198" s="252"/>
      <c r="AE198" s="252"/>
      <c r="AF198" s="252"/>
      <c r="AG198" s="252"/>
      <c r="AH198" s="252"/>
      <c r="AI198" s="252"/>
      <c r="AJ198" s="252"/>
      <c r="AK198" s="252"/>
      <c r="AL198" s="252"/>
    </row>
    <row r="199" spans="1:38">
      <c r="A199" s="252"/>
      <c r="B199" s="254"/>
      <c r="C199" s="254"/>
      <c r="D199" s="252"/>
      <c r="E199" s="252"/>
      <c r="F199" s="252"/>
      <c r="G199" s="252"/>
      <c r="H199" s="254"/>
      <c r="I199" s="254"/>
      <c r="J199" s="254"/>
      <c r="K199" s="252"/>
      <c r="L199" s="255"/>
      <c r="M199" s="252"/>
      <c r="N199" s="254"/>
      <c r="O199" s="254"/>
      <c r="P199" s="254"/>
      <c r="Q199" s="254"/>
      <c r="R199" s="254"/>
      <c r="S199" s="254"/>
      <c r="T199" s="254"/>
      <c r="U199" s="252"/>
      <c r="V199" s="252"/>
      <c r="W199" s="252"/>
      <c r="X199" s="252"/>
      <c r="Y199" s="254"/>
      <c r="Z199" s="254"/>
      <c r="AA199" s="252"/>
      <c r="AB199" s="252"/>
      <c r="AC199" s="252"/>
      <c r="AD199" s="252"/>
      <c r="AE199" s="252"/>
      <c r="AF199" s="252"/>
      <c r="AG199" s="252"/>
      <c r="AH199" s="252"/>
      <c r="AI199" s="252"/>
      <c r="AJ199" s="252"/>
      <c r="AK199" s="252"/>
      <c r="AL199" s="252"/>
    </row>
    <row r="200" spans="1:38">
      <c r="A200" s="252"/>
      <c r="B200" s="254"/>
      <c r="C200" s="254"/>
      <c r="D200" s="252"/>
      <c r="E200" s="252"/>
      <c r="F200" s="252"/>
      <c r="G200" s="252"/>
      <c r="H200" s="254"/>
      <c r="I200" s="254"/>
      <c r="J200" s="254"/>
      <c r="K200" s="252"/>
      <c r="L200" s="255"/>
      <c r="M200" s="252"/>
      <c r="N200" s="254"/>
      <c r="O200" s="254"/>
      <c r="P200" s="254"/>
      <c r="Q200" s="254"/>
      <c r="R200" s="254"/>
      <c r="S200" s="254"/>
      <c r="T200" s="254"/>
      <c r="U200" s="252"/>
      <c r="V200" s="252"/>
      <c r="W200" s="252"/>
      <c r="X200" s="252"/>
      <c r="Y200" s="254"/>
      <c r="Z200" s="254"/>
      <c r="AA200" s="252"/>
      <c r="AB200" s="252"/>
      <c r="AC200" s="252"/>
      <c r="AD200" s="252"/>
      <c r="AE200" s="252"/>
      <c r="AF200" s="252"/>
      <c r="AG200" s="252"/>
      <c r="AH200" s="252"/>
      <c r="AI200" s="252"/>
      <c r="AJ200" s="252"/>
      <c r="AK200" s="252"/>
      <c r="AL200" s="252"/>
    </row>
    <row r="201" spans="1:38">
      <c r="A201" s="252"/>
      <c r="B201" s="254"/>
      <c r="C201" s="254"/>
      <c r="D201" s="252"/>
      <c r="E201" s="252"/>
      <c r="F201" s="252"/>
      <c r="G201" s="252"/>
      <c r="H201" s="254"/>
      <c r="I201" s="254"/>
      <c r="J201" s="254"/>
      <c r="K201" s="252"/>
      <c r="L201" s="255"/>
      <c r="M201" s="252"/>
      <c r="N201" s="254"/>
      <c r="O201" s="254"/>
      <c r="P201" s="254"/>
      <c r="Q201" s="254"/>
      <c r="R201" s="254"/>
      <c r="S201" s="254"/>
      <c r="T201" s="254"/>
      <c r="U201" s="252"/>
      <c r="V201" s="252"/>
      <c r="W201" s="252"/>
      <c r="X201" s="252"/>
      <c r="Y201" s="254"/>
      <c r="Z201" s="254"/>
      <c r="AA201" s="252"/>
      <c r="AB201" s="252"/>
      <c r="AC201" s="252"/>
      <c r="AD201" s="252"/>
      <c r="AE201" s="252"/>
      <c r="AF201" s="252"/>
      <c r="AG201" s="252"/>
      <c r="AH201" s="252"/>
      <c r="AI201" s="252"/>
      <c r="AJ201" s="252"/>
      <c r="AK201" s="252"/>
      <c r="AL201" s="252"/>
    </row>
    <row r="202" spans="1:38">
      <c r="A202" s="252"/>
      <c r="B202" s="254"/>
      <c r="C202" s="254"/>
      <c r="D202" s="252"/>
      <c r="E202" s="252"/>
      <c r="F202" s="252"/>
      <c r="G202" s="252"/>
      <c r="H202" s="254"/>
      <c r="I202" s="254"/>
      <c r="J202" s="254"/>
      <c r="K202" s="252"/>
      <c r="L202" s="255"/>
      <c r="M202" s="252"/>
      <c r="N202" s="254"/>
      <c r="O202" s="254"/>
      <c r="P202" s="254"/>
      <c r="Q202" s="254"/>
      <c r="R202" s="254"/>
      <c r="S202" s="254"/>
      <c r="T202" s="254"/>
      <c r="U202" s="252"/>
      <c r="V202" s="252"/>
      <c r="W202" s="252"/>
      <c r="X202" s="252"/>
      <c r="Y202" s="254"/>
      <c r="Z202" s="254"/>
      <c r="AA202" s="252"/>
      <c r="AB202" s="252"/>
      <c r="AC202" s="252"/>
      <c r="AD202" s="252"/>
      <c r="AE202" s="252"/>
      <c r="AF202" s="252"/>
      <c r="AG202" s="252"/>
      <c r="AH202" s="252"/>
      <c r="AI202" s="252"/>
      <c r="AJ202" s="252"/>
      <c r="AK202" s="252"/>
      <c r="AL202" s="252"/>
    </row>
    <row r="203" spans="1:38">
      <c r="A203" s="252"/>
      <c r="B203" s="254"/>
      <c r="C203" s="254"/>
      <c r="D203" s="252"/>
      <c r="E203" s="252"/>
      <c r="F203" s="252"/>
      <c r="G203" s="252"/>
      <c r="H203" s="254"/>
      <c r="I203" s="254"/>
      <c r="J203" s="254"/>
      <c r="K203" s="252"/>
      <c r="L203" s="255"/>
      <c r="M203" s="252"/>
      <c r="N203" s="254"/>
      <c r="O203" s="254"/>
      <c r="P203" s="254"/>
      <c r="Q203" s="254"/>
      <c r="R203" s="254"/>
      <c r="S203" s="254"/>
      <c r="T203" s="254"/>
      <c r="U203" s="252"/>
      <c r="V203" s="252"/>
      <c r="W203" s="252"/>
      <c r="X203" s="252"/>
      <c r="Y203" s="254"/>
      <c r="Z203" s="254"/>
      <c r="AA203" s="252"/>
      <c r="AB203" s="252"/>
      <c r="AC203" s="252"/>
      <c r="AD203" s="252"/>
      <c r="AE203" s="252"/>
      <c r="AF203" s="252"/>
      <c r="AG203" s="252"/>
      <c r="AH203" s="252"/>
      <c r="AI203" s="252"/>
      <c r="AJ203" s="252"/>
      <c r="AK203" s="252"/>
      <c r="AL203" s="252"/>
    </row>
    <row r="204" spans="1:38">
      <c r="A204" s="252"/>
      <c r="B204" s="254"/>
      <c r="C204" s="254"/>
      <c r="D204" s="252"/>
      <c r="E204" s="252"/>
      <c r="F204" s="252"/>
      <c r="G204" s="252"/>
      <c r="H204" s="254"/>
      <c r="I204" s="254"/>
      <c r="J204" s="254"/>
      <c r="K204" s="252"/>
      <c r="L204" s="255"/>
      <c r="M204" s="252"/>
      <c r="N204" s="254"/>
      <c r="O204" s="254"/>
      <c r="P204" s="254"/>
      <c r="Q204" s="254"/>
      <c r="R204" s="254"/>
      <c r="S204" s="254"/>
      <c r="T204" s="254"/>
      <c r="U204" s="252"/>
      <c r="V204" s="252"/>
      <c r="W204" s="252"/>
      <c r="X204" s="252"/>
      <c r="Y204" s="254"/>
      <c r="Z204" s="254"/>
      <c r="AA204" s="252"/>
      <c r="AB204" s="252"/>
      <c r="AC204" s="252"/>
      <c r="AD204" s="252"/>
      <c r="AE204" s="252"/>
      <c r="AF204" s="252"/>
      <c r="AG204" s="252"/>
      <c r="AH204" s="252"/>
      <c r="AI204" s="252"/>
      <c r="AJ204" s="252"/>
      <c r="AK204" s="252"/>
      <c r="AL204" s="252"/>
    </row>
    <row r="205" spans="1:38">
      <c r="A205" s="252"/>
      <c r="B205" s="254"/>
      <c r="C205" s="254"/>
      <c r="D205" s="252"/>
      <c r="E205" s="252"/>
      <c r="F205" s="252"/>
      <c r="G205" s="252"/>
      <c r="H205" s="254"/>
      <c r="I205" s="254"/>
      <c r="J205" s="254"/>
      <c r="K205" s="252"/>
      <c r="L205" s="255"/>
      <c r="M205" s="252"/>
      <c r="N205" s="254"/>
      <c r="O205" s="254"/>
      <c r="P205" s="254"/>
      <c r="Q205" s="254"/>
      <c r="R205" s="254"/>
      <c r="S205" s="254"/>
      <c r="T205" s="254"/>
      <c r="U205" s="252"/>
      <c r="V205" s="252"/>
      <c r="W205" s="252"/>
      <c r="X205" s="252"/>
      <c r="Y205" s="254"/>
      <c r="Z205" s="254"/>
      <c r="AA205" s="252"/>
      <c r="AB205" s="252"/>
      <c r="AC205" s="252"/>
      <c r="AD205" s="252"/>
      <c r="AE205" s="252"/>
      <c r="AF205" s="252"/>
      <c r="AG205" s="252"/>
      <c r="AH205" s="252"/>
      <c r="AI205" s="252"/>
      <c r="AJ205" s="252"/>
      <c r="AK205" s="252"/>
      <c r="AL205" s="252"/>
    </row>
    <row r="206" spans="1:38">
      <c r="A206" s="252"/>
      <c r="B206" s="254"/>
      <c r="C206" s="254"/>
      <c r="D206" s="252"/>
      <c r="E206" s="252"/>
      <c r="F206" s="252"/>
      <c r="G206" s="252"/>
      <c r="H206" s="254"/>
      <c r="I206" s="254"/>
      <c r="J206" s="254"/>
      <c r="K206" s="252"/>
      <c r="L206" s="255"/>
      <c r="M206" s="252"/>
      <c r="N206" s="254"/>
      <c r="O206" s="254"/>
      <c r="P206" s="254"/>
      <c r="Q206" s="254"/>
      <c r="R206" s="254"/>
      <c r="S206" s="254"/>
      <c r="T206" s="254"/>
      <c r="U206" s="252"/>
      <c r="V206" s="252"/>
      <c r="W206" s="252"/>
      <c r="X206" s="252"/>
      <c r="Y206" s="254"/>
      <c r="Z206" s="254"/>
      <c r="AA206" s="252"/>
      <c r="AB206" s="252"/>
      <c r="AC206" s="252"/>
      <c r="AD206" s="252"/>
      <c r="AE206" s="252"/>
      <c r="AF206" s="252"/>
      <c r="AG206" s="252"/>
      <c r="AH206" s="252"/>
      <c r="AI206" s="252"/>
      <c r="AJ206" s="252"/>
      <c r="AK206" s="252"/>
      <c r="AL206" s="252"/>
    </row>
    <row r="207" spans="1:38">
      <c r="A207" s="252"/>
      <c r="B207" s="254"/>
      <c r="C207" s="254"/>
      <c r="D207" s="252"/>
      <c r="E207" s="252"/>
      <c r="F207" s="252"/>
      <c r="G207" s="252"/>
      <c r="H207" s="254"/>
      <c r="I207" s="254"/>
      <c r="J207" s="254"/>
      <c r="K207" s="252"/>
      <c r="L207" s="255"/>
      <c r="M207" s="252"/>
      <c r="N207" s="254"/>
      <c r="O207" s="254"/>
      <c r="P207" s="254"/>
      <c r="Q207" s="254"/>
      <c r="R207" s="254"/>
      <c r="S207" s="254"/>
      <c r="T207" s="254"/>
      <c r="U207" s="252"/>
      <c r="V207" s="252"/>
      <c r="W207" s="252"/>
      <c r="X207" s="252"/>
      <c r="Y207" s="254"/>
      <c r="Z207" s="254"/>
      <c r="AA207" s="252"/>
      <c r="AB207" s="252"/>
      <c r="AC207" s="252"/>
      <c r="AD207" s="252"/>
      <c r="AE207" s="252"/>
      <c r="AF207" s="252"/>
      <c r="AG207" s="252"/>
      <c r="AH207" s="252"/>
      <c r="AI207" s="252"/>
      <c r="AJ207" s="252"/>
      <c r="AK207" s="252"/>
      <c r="AL207" s="252"/>
    </row>
    <row r="208" spans="1:38">
      <c r="A208" s="252"/>
      <c r="B208" s="254"/>
      <c r="C208" s="254"/>
      <c r="D208" s="252"/>
      <c r="E208" s="252"/>
      <c r="F208" s="252"/>
      <c r="G208" s="252"/>
      <c r="H208" s="254"/>
      <c r="I208" s="254"/>
      <c r="J208" s="254"/>
      <c r="K208" s="252"/>
      <c r="L208" s="255"/>
      <c r="M208" s="252"/>
      <c r="N208" s="254"/>
      <c r="O208" s="254"/>
      <c r="P208" s="254"/>
      <c r="Q208" s="254"/>
      <c r="R208" s="254"/>
      <c r="S208" s="254"/>
      <c r="T208" s="254"/>
      <c r="U208" s="252"/>
      <c r="V208" s="252"/>
      <c r="W208" s="252"/>
      <c r="X208" s="252"/>
      <c r="Y208" s="254"/>
      <c r="Z208" s="254"/>
      <c r="AA208" s="252"/>
      <c r="AB208" s="252"/>
      <c r="AC208" s="252"/>
      <c r="AD208" s="252"/>
      <c r="AE208" s="252"/>
      <c r="AF208" s="252"/>
      <c r="AG208" s="252"/>
      <c r="AH208" s="252"/>
      <c r="AI208" s="252"/>
      <c r="AJ208" s="252"/>
      <c r="AK208" s="252"/>
      <c r="AL208" s="252"/>
    </row>
    <row r="209" spans="1:38">
      <c r="A209" s="252"/>
      <c r="B209" s="254"/>
      <c r="C209" s="254"/>
      <c r="D209" s="252"/>
      <c r="E209" s="252"/>
      <c r="F209" s="252"/>
      <c r="G209" s="252"/>
      <c r="H209" s="254"/>
      <c r="I209" s="254"/>
      <c r="J209" s="254"/>
      <c r="K209" s="252"/>
      <c r="L209" s="255"/>
      <c r="M209" s="252"/>
      <c r="N209" s="254"/>
      <c r="O209" s="254"/>
      <c r="P209" s="254"/>
      <c r="Q209" s="254"/>
      <c r="R209" s="254"/>
      <c r="S209" s="254"/>
      <c r="T209" s="254"/>
      <c r="U209" s="252"/>
      <c r="V209" s="252"/>
      <c r="W209" s="252"/>
      <c r="X209" s="252"/>
      <c r="Y209" s="254"/>
      <c r="Z209" s="254"/>
      <c r="AA209" s="252"/>
      <c r="AB209" s="252"/>
      <c r="AC209" s="252"/>
      <c r="AD209" s="252"/>
      <c r="AE209" s="252"/>
      <c r="AF209" s="252"/>
      <c r="AG209" s="252"/>
      <c r="AH209" s="252"/>
      <c r="AI209" s="252"/>
      <c r="AJ209" s="252"/>
      <c r="AK209" s="252"/>
      <c r="AL209" s="252"/>
    </row>
    <row r="210" spans="1:38">
      <c r="A210" s="252"/>
      <c r="B210" s="254"/>
      <c r="C210" s="254"/>
      <c r="D210" s="252"/>
      <c r="E210" s="252"/>
      <c r="F210" s="252"/>
      <c r="G210" s="252"/>
      <c r="H210" s="254"/>
      <c r="I210" s="254"/>
      <c r="J210" s="254"/>
      <c r="K210" s="252"/>
      <c r="L210" s="255"/>
      <c r="M210" s="252"/>
      <c r="N210" s="254"/>
      <c r="O210" s="254"/>
      <c r="P210" s="254"/>
      <c r="Q210" s="254"/>
      <c r="R210" s="254"/>
      <c r="S210" s="254"/>
      <c r="T210" s="254"/>
      <c r="U210" s="252"/>
      <c r="V210" s="252"/>
      <c r="W210" s="252"/>
      <c r="X210" s="252"/>
      <c r="Y210" s="254"/>
      <c r="Z210" s="254"/>
      <c r="AA210" s="252"/>
      <c r="AB210" s="252"/>
      <c r="AC210" s="252"/>
      <c r="AD210" s="252"/>
      <c r="AE210" s="252"/>
      <c r="AF210" s="252"/>
      <c r="AG210" s="252"/>
      <c r="AH210" s="252"/>
      <c r="AI210" s="252"/>
      <c r="AJ210" s="252"/>
      <c r="AK210" s="252"/>
      <c r="AL210" s="252"/>
    </row>
  </sheetData>
  <autoFilter ref="A1:AI192" xr:uid="{C436BC96-0565-46E6-B1DF-1FAEA44A70C0}"/>
  <dataValidations count="2">
    <dataValidation allowBlank="1" showInputMessage="1" showErrorMessage="1" sqref="X1:Y1 U1:W1048576 C1 K1 Z27:Z1048576 Z1:Z25 D1:D1048576 M1" xr:uid="{EA94FA83-00ED-4378-AD3D-B45264055FFE}"/>
    <dataValidation type="list" allowBlank="1" showInputMessage="1" showErrorMessage="1" sqref="AI70:AI1048576 AH1:AI192" xr:uid="{4792934C-DEB2-4082-B853-E9E3342EE136}">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4">
        <x14:dataValidation type="list" allowBlank="1" showInputMessage="1" showErrorMessage="1" xr:uid="{3C9CDAD0-8FDD-4C75-BFFB-BFAB46E40AE0}">
          <x14:formula1>
            <xm:f>'Dropdown lijsten'!$Q$2:$Q$5</xm:f>
          </x14:formula1>
          <xm:sqref>M2:M84 M87:M1048576</xm:sqref>
        </x14:dataValidation>
        <x14:dataValidation type="list" allowBlank="1" showInputMessage="1" showErrorMessage="1" xr:uid="{0ADFB482-A34C-4B33-A68D-BB51DA29BE3F}">
          <x14:formula1>
            <xm:f>'Dropdown lijsten'!$R$2:$R$5</xm:f>
          </x14:formula1>
          <xm:sqref>X2:X1048576</xm:sqref>
        </x14:dataValidation>
        <x14:dataValidation type="list" allowBlank="1" showInputMessage="1" showErrorMessage="1" xr:uid="{834A58DC-BE08-4FBA-B5F0-BCC77B709B11}">
          <x14:formula1>
            <xm:f>'Dropdown lijsten'!$I$2:$I$30</xm:f>
          </x14:formula1>
          <xm:sqref>Q2:Q1048576</xm:sqref>
        </x14:dataValidation>
        <x14:dataValidation type="list" allowBlank="1" showInputMessage="1" showErrorMessage="1" xr:uid="{FECA660F-1E50-4015-9D29-C86F1B225FF1}">
          <x14:formula1>
            <xm:f>'Dropdown lijsten'!$S$2:$S$5</xm:f>
          </x14:formula1>
          <xm:sqref>Y2:Y1048576</xm:sqref>
        </x14:dataValidation>
        <x14:dataValidation type="list" allowBlank="1" showInputMessage="1" showErrorMessage="1" xr:uid="{D7B5D439-974C-4441-B428-1BFBC25F6951}">
          <x14:formula1>
            <xm:f>'Dropdown lijsten'!$P$2:$P$10</xm:f>
          </x14:formula1>
          <xm:sqref>K2:K1048576</xm:sqref>
        </x14:dataValidation>
        <x14:dataValidation type="list" allowBlank="1" showInputMessage="1" showErrorMessage="1" xr:uid="{C6CE36D0-254E-4596-A332-83195DE60DC9}">
          <x14:formula1>
            <xm:f>'Dropdown lijsten'!$A$2:$A$30</xm:f>
          </x14:formula1>
          <xm:sqref>C2:C1048576</xm:sqref>
        </x14:dataValidation>
        <x14:dataValidation type="list" allowBlank="1" showInputMessage="1" showErrorMessage="1" xr:uid="{C1CD7550-9389-4133-A3D9-1D0DF6A723BF}">
          <x14:formula1>
            <xm:f>'Dropdown lijsten'!$D$2:$D$15</xm:f>
          </x14:formula1>
          <xm:sqref>I2:I1048576</xm:sqref>
        </x14:dataValidation>
        <x14:dataValidation type="list" allowBlank="1" showInputMessage="1" showErrorMessage="1" xr:uid="{BDEB8930-FB35-4933-B8E3-2D481F349B91}">
          <x14:formula1>
            <xm:f>'Dropdown lijsten'!$E$2:$E$6</xm:f>
          </x14:formula1>
          <xm:sqref>J2:J1048576</xm:sqref>
        </x14:dataValidation>
        <x14:dataValidation type="list" allowBlank="1" showInputMessage="1" showErrorMessage="1" xr:uid="{A7C24BCD-C7B6-4E6A-AED4-22C00BC3CE72}">
          <x14:formula1>
            <xm:f>'Dropdown lijsten'!$F$2:$F$3</xm:f>
          </x14:formula1>
          <xm:sqref>N2:N1048576</xm:sqref>
        </x14:dataValidation>
        <x14:dataValidation type="list" allowBlank="1" showInputMessage="1" showErrorMessage="1" xr:uid="{E1B709AE-083F-4997-9BD2-8B7C5478C358}">
          <x14:formula1>
            <xm:f>'Dropdown lijsten'!$G$2:$G$8</xm:f>
          </x14:formula1>
          <xm:sqref>O2:O1048576</xm:sqref>
        </x14:dataValidation>
        <x14:dataValidation type="list" allowBlank="1" showInputMessage="1" showErrorMessage="1" xr:uid="{64EE1E44-808C-40BD-97F7-389CCC36681E}">
          <x14:formula1>
            <xm:f>'Dropdown lijsten'!$H$2:$H$6</xm:f>
          </x14:formula1>
          <xm:sqref>P2:P1048576</xm:sqref>
        </x14:dataValidation>
        <x14:dataValidation type="list" allowBlank="1" showInputMessage="1" showErrorMessage="1" xr:uid="{B446AC7E-7527-4A7A-BF9A-4ED5A3004457}">
          <x14:formula1>
            <xm:f>'Dropdown lijsten'!$J$2:$J$15</xm:f>
          </x14:formula1>
          <xm:sqref>R2:R1048576</xm:sqref>
        </x14:dataValidation>
        <x14:dataValidation type="list" allowBlank="1" showInputMessage="1" showErrorMessage="1" xr:uid="{AB55B431-9A0D-47E9-A298-718E117359D3}">
          <x14:formula1>
            <xm:f>'Dropdown lijsten'!$K$2:$K$4</xm:f>
          </x14:formula1>
          <xm:sqref>S2:S1048576</xm:sqref>
        </x14:dataValidation>
        <x14:dataValidation type="list" allowBlank="1" showInputMessage="1" showErrorMessage="1" xr:uid="{89F7E323-9200-4AE3-804E-4D5B90E2A4A3}">
          <x14:formula1>
            <xm:f>'Dropdown lijsten'!$L$2:$L$4</xm:f>
          </x14:formula1>
          <xm:sqref>T2:T1048576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73C9A-84DE-427F-94CF-C02472FA9306}">
  <sheetPr>
    <tabColor rgb="FFFFFF00"/>
  </sheetPr>
  <dimension ref="A1:S39"/>
  <sheetViews>
    <sheetView topLeftCell="G1" workbookViewId="0">
      <selection activeCell="A16" sqref="A16"/>
    </sheetView>
  </sheetViews>
  <sheetFormatPr baseColWidth="10" defaultColWidth="8.83203125" defaultRowHeight="36" customHeight="1"/>
  <cols>
    <col min="1" max="1" width="9.5" bestFit="1" customWidth="1"/>
    <col min="2" max="2" width="9.5" customWidth="1"/>
    <col min="3" max="3" width="10.5" customWidth="1"/>
    <col min="4" max="5" width="14.5" bestFit="1" customWidth="1"/>
    <col min="6" max="6" width="5.1640625" bestFit="1" customWidth="1"/>
    <col min="7" max="7" width="14.1640625" bestFit="1" customWidth="1"/>
    <col min="8" max="8" width="34" bestFit="1" customWidth="1"/>
    <col min="9" max="9" width="44.33203125" style="202" customWidth="1"/>
    <col min="10" max="10" width="23.1640625" bestFit="1" customWidth="1"/>
    <col min="11" max="11" width="19.1640625" bestFit="1" customWidth="1"/>
    <col min="12" max="12" width="27.83203125" bestFit="1" customWidth="1"/>
    <col min="13" max="13" width="11" bestFit="1" customWidth="1"/>
    <col min="14" max="14" width="20.5" bestFit="1" customWidth="1"/>
    <col min="15" max="15" width="29.33203125" bestFit="1" customWidth="1"/>
    <col min="16" max="16" width="41.5" bestFit="1" customWidth="1"/>
    <col min="18" max="18" width="13.6640625" customWidth="1"/>
    <col min="19" max="19" width="20.33203125" customWidth="1"/>
  </cols>
  <sheetData>
    <row r="1" spans="1:19" ht="64">
      <c r="A1" s="161" t="s">
        <v>19</v>
      </c>
      <c r="B1" s="161" t="s">
        <v>720</v>
      </c>
      <c r="C1" s="161" t="s">
        <v>721</v>
      </c>
      <c r="D1" s="161" t="s">
        <v>22</v>
      </c>
      <c r="E1" s="161" t="s">
        <v>23</v>
      </c>
      <c r="F1" s="161" t="s">
        <v>779</v>
      </c>
      <c r="G1" s="161" t="s">
        <v>10</v>
      </c>
      <c r="H1" s="161" t="s">
        <v>725</v>
      </c>
      <c r="I1" s="161" t="s">
        <v>726</v>
      </c>
      <c r="J1" s="161" t="s">
        <v>780</v>
      </c>
      <c r="K1" s="161" t="s">
        <v>781</v>
      </c>
      <c r="L1" s="161" t="s">
        <v>31</v>
      </c>
      <c r="M1" s="161" t="s">
        <v>32</v>
      </c>
      <c r="N1" s="161" t="s">
        <v>38</v>
      </c>
      <c r="O1" s="161" t="s">
        <v>782</v>
      </c>
      <c r="P1" s="131" t="s">
        <v>756</v>
      </c>
      <c r="Q1" s="131" t="s">
        <v>757</v>
      </c>
      <c r="R1" s="131" t="s">
        <v>762</v>
      </c>
      <c r="S1" s="131" t="s">
        <v>763</v>
      </c>
    </row>
    <row r="2" spans="1:19" ht="36" customHeight="1">
      <c r="A2" s="132" t="s">
        <v>847</v>
      </c>
      <c r="B2" s="132" t="s">
        <v>783</v>
      </c>
      <c r="C2" s="132" t="s">
        <v>730</v>
      </c>
      <c r="D2" s="132" t="s">
        <v>741</v>
      </c>
      <c r="E2" s="132" t="s">
        <v>53</v>
      </c>
      <c r="F2" s="132" t="s">
        <v>184</v>
      </c>
      <c r="G2" s="132" t="s">
        <v>368</v>
      </c>
      <c r="H2" s="132" t="s">
        <v>110</v>
      </c>
      <c r="I2" s="201" t="s">
        <v>748</v>
      </c>
      <c r="J2" s="132" t="s">
        <v>784</v>
      </c>
      <c r="K2" s="132" t="s">
        <v>58</v>
      </c>
      <c r="L2" s="132" t="s">
        <v>745</v>
      </c>
      <c r="M2" s="132" t="s">
        <v>201</v>
      </c>
      <c r="N2" s="132" t="s">
        <v>61</v>
      </c>
      <c r="O2" s="132" t="s">
        <v>53</v>
      </c>
      <c r="P2" s="132" t="s">
        <v>776</v>
      </c>
      <c r="Q2" s="132" t="s">
        <v>730</v>
      </c>
      <c r="R2" s="132" t="s">
        <v>730</v>
      </c>
      <c r="S2" t="s">
        <v>730</v>
      </c>
    </row>
    <row r="3" spans="1:19" ht="36" customHeight="1">
      <c r="A3" s="132" t="s">
        <v>848</v>
      </c>
      <c r="B3" s="132" t="s">
        <v>539</v>
      </c>
      <c r="C3" s="132" t="s">
        <v>714</v>
      </c>
      <c r="D3" s="132" t="s">
        <v>183</v>
      </c>
      <c r="E3" s="132" t="s">
        <v>738</v>
      </c>
      <c r="F3" s="132" t="s">
        <v>54</v>
      </c>
      <c r="G3" s="132" t="s">
        <v>236</v>
      </c>
      <c r="H3" s="132" t="s">
        <v>56</v>
      </c>
      <c r="I3" s="201" t="s">
        <v>453</v>
      </c>
      <c r="J3" s="132" t="s">
        <v>749</v>
      </c>
      <c r="K3" s="132" t="s">
        <v>292</v>
      </c>
      <c r="L3" s="132" t="s">
        <v>293</v>
      </c>
      <c r="M3" s="132" t="s">
        <v>59</v>
      </c>
      <c r="N3" s="132" t="s">
        <v>78</v>
      </c>
      <c r="O3" s="132" t="s">
        <v>738</v>
      </c>
      <c r="P3" s="132" t="s">
        <v>785</v>
      </c>
      <c r="Q3" s="132" t="s">
        <v>772</v>
      </c>
      <c r="R3" s="132" t="s">
        <v>714</v>
      </c>
      <c r="S3" t="s">
        <v>773</v>
      </c>
    </row>
    <row r="4" spans="1:19" ht="36" customHeight="1">
      <c r="A4" s="132"/>
      <c r="B4" s="132"/>
      <c r="C4" s="132"/>
      <c r="D4" s="132" t="s">
        <v>52</v>
      </c>
      <c r="E4" s="132" t="s">
        <v>99</v>
      </c>
      <c r="F4" s="132"/>
      <c r="G4" s="132" t="s">
        <v>100</v>
      </c>
      <c r="H4" s="132" t="s">
        <v>90</v>
      </c>
      <c r="I4" s="201" t="s">
        <v>209</v>
      </c>
      <c r="J4" s="132" t="s">
        <v>739</v>
      </c>
      <c r="K4" s="132"/>
      <c r="L4" s="132"/>
      <c r="M4" s="132"/>
      <c r="N4" s="132" t="s">
        <v>787</v>
      </c>
      <c r="O4" s="132" t="s">
        <v>99</v>
      </c>
      <c r="P4" s="132" t="s">
        <v>788</v>
      </c>
      <c r="Q4" s="132"/>
      <c r="R4" s="132" t="s">
        <v>789</v>
      </c>
    </row>
    <row r="5" spans="1:19" ht="36" customHeight="1">
      <c r="A5" s="132"/>
      <c r="B5" s="132"/>
      <c r="C5" s="132"/>
      <c r="D5" s="132" t="s">
        <v>790</v>
      </c>
      <c r="E5" s="132"/>
      <c r="F5" s="132"/>
      <c r="G5" s="132" t="s">
        <v>74</v>
      </c>
      <c r="H5" s="132"/>
      <c r="I5" s="201" t="s">
        <v>545</v>
      </c>
      <c r="J5" s="132" t="s">
        <v>735</v>
      </c>
      <c r="K5" s="132"/>
      <c r="L5" s="132"/>
      <c r="M5" s="132"/>
      <c r="N5" s="132" t="s">
        <v>791</v>
      </c>
      <c r="O5" s="132"/>
      <c r="P5" s="132" t="s">
        <v>777</v>
      </c>
      <c r="Q5" s="132"/>
      <c r="R5" s="132"/>
    </row>
    <row r="6" spans="1:19" ht="36" customHeight="1">
      <c r="A6" s="132"/>
      <c r="B6" s="132"/>
      <c r="C6" s="132"/>
      <c r="D6" s="132" t="s">
        <v>72</v>
      </c>
      <c r="E6" s="132"/>
      <c r="F6" s="132"/>
      <c r="G6" s="132" t="s">
        <v>55</v>
      </c>
      <c r="H6" s="132"/>
      <c r="I6" s="201" t="s">
        <v>75</v>
      </c>
      <c r="J6" s="132" t="s">
        <v>737</v>
      </c>
      <c r="K6" s="132"/>
      <c r="L6" s="132"/>
      <c r="M6" s="132"/>
      <c r="N6" s="132" t="s">
        <v>792</v>
      </c>
      <c r="O6" s="132"/>
      <c r="P6" s="132" t="s">
        <v>774</v>
      </c>
      <c r="Q6" s="132"/>
      <c r="R6" s="132"/>
    </row>
    <row r="7" spans="1:19" ht="36" customHeight="1">
      <c r="A7" s="132"/>
      <c r="B7" s="132"/>
      <c r="C7" s="132"/>
      <c r="D7" s="132" t="s">
        <v>794</v>
      </c>
      <c r="E7" s="132"/>
      <c r="F7" s="132"/>
      <c r="G7" s="132" t="s">
        <v>192</v>
      </c>
      <c r="H7" s="132"/>
      <c r="I7" s="201" t="s">
        <v>560</v>
      </c>
      <c r="J7" s="132" t="s">
        <v>731</v>
      </c>
      <c r="K7" s="132"/>
      <c r="L7" s="132"/>
      <c r="M7" s="132"/>
      <c r="N7" s="132" t="s">
        <v>795</v>
      </c>
      <c r="O7" s="132"/>
      <c r="P7" s="132" t="s">
        <v>775</v>
      </c>
      <c r="Q7" s="132"/>
      <c r="R7" s="132"/>
    </row>
    <row r="8" spans="1:19" ht="36" customHeight="1">
      <c r="A8" s="132"/>
      <c r="B8" s="132"/>
      <c r="C8" s="132"/>
      <c r="D8" s="132" t="s">
        <v>796</v>
      </c>
      <c r="E8" s="132"/>
      <c r="F8" s="132"/>
      <c r="G8" s="132"/>
      <c r="H8" s="132"/>
      <c r="I8" s="201" t="s">
        <v>125</v>
      </c>
      <c r="J8" s="132" t="s">
        <v>744</v>
      </c>
      <c r="K8" s="132"/>
      <c r="L8" s="132"/>
      <c r="M8" s="132"/>
      <c r="N8" s="132"/>
      <c r="O8" s="132"/>
      <c r="P8" s="132"/>
      <c r="Q8" s="132"/>
      <c r="R8" s="132"/>
    </row>
    <row r="9" spans="1:19" ht="36" customHeight="1">
      <c r="A9" s="132"/>
      <c r="B9" s="132"/>
      <c r="C9" s="132"/>
      <c r="D9" s="132" t="s">
        <v>88</v>
      </c>
      <c r="E9" s="132"/>
      <c r="F9" s="132"/>
      <c r="G9" s="132"/>
      <c r="H9" s="132"/>
      <c r="I9" s="201" t="s">
        <v>101</v>
      </c>
      <c r="J9" s="132" t="s">
        <v>733</v>
      </c>
      <c r="K9" s="132"/>
      <c r="L9" s="132"/>
      <c r="M9" s="132"/>
      <c r="N9" s="132"/>
      <c r="O9" s="132"/>
      <c r="P9" s="132"/>
      <c r="Q9" s="132"/>
      <c r="R9" s="132"/>
    </row>
    <row r="10" spans="1:19" ht="36" customHeight="1">
      <c r="A10" s="132"/>
      <c r="B10" s="132"/>
      <c r="C10" s="132"/>
      <c r="D10" s="132" t="s">
        <v>98</v>
      </c>
      <c r="E10" s="132"/>
      <c r="F10" s="132"/>
      <c r="G10" s="132"/>
      <c r="H10" s="132"/>
      <c r="I10" s="201" t="s">
        <v>676</v>
      </c>
      <c r="J10" s="132" t="s">
        <v>740</v>
      </c>
      <c r="K10" s="132"/>
      <c r="L10" s="132"/>
      <c r="M10" s="132"/>
      <c r="N10" s="132"/>
      <c r="O10" s="132"/>
      <c r="P10" s="132"/>
      <c r="Q10" s="132"/>
      <c r="R10" s="132"/>
    </row>
    <row r="11" spans="1:19" ht="36" customHeight="1">
      <c r="A11" s="132"/>
      <c r="B11" s="132"/>
      <c r="C11" s="132"/>
      <c r="D11" s="132" t="s">
        <v>173</v>
      </c>
      <c r="E11" s="132"/>
      <c r="F11" s="132"/>
      <c r="G11" s="132"/>
      <c r="H11" s="132"/>
      <c r="I11" s="201" t="s">
        <v>216</v>
      </c>
      <c r="J11" s="132" t="s">
        <v>732</v>
      </c>
      <c r="K11" s="132"/>
      <c r="L11" s="132"/>
      <c r="M11" s="132"/>
      <c r="N11" s="132"/>
      <c r="O11" s="132"/>
      <c r="P11" s="132"/>
      <c r="Q11" s="132"/>
      <c r="R11" s="132"/>
    </row>
    <row r="12" spans="1:19" ht="36" customHeight="1">
      <c r="A12" s="132"/>
      <c r="B12" s="132"/>
      <c r="C12" s="132"/>
      <c r="D12" s="132"/>
      <c r="E12" s="132"/>
      <c r="F12" s="132"/>
      <c r="G12" s="132"/>
      <c r="H12" s="132"/>
      <c r="I12" s="201" t="s">
        <v>800</v>
      </c>
      <c r="J12" s="201" t="s">
        <v>57</v>
      </c>
      <c r="K12" s="132"/>
      <c r="L12" s="132"/>
      <c r="M12" s="132"/>
      <c r="N12" s="132"/>
      <c r="O12" s="132"/>
      <c r="P12" s="132"/>
      <c r="Q12" s="132"/>
      <c r="R12" s="132"/>
    </row>
    <row r="13" spans="1:19" ht="36" customHeight="1">
      <c r="A13" s="132"/>
      <c r="B13" s="132"/>
      <c r="C13" s="132"/>
      <c r="D13" s="132"/>
      <c r="E13" s="132"/>
      <c r="F13" s="132"/>
      <c r="G13" s="132"/>
      <c r="H13" s="132"/>
      <c r="I13" s="201" t="s">
        <v>330</v>
      </c>
      <c r="J13" s="132"/>
      <c r="K13" s="132"/>
      <c r="L13" s="132"/>
      <c r="M13" s="132"/>
      <c r="N13" s="132"/>
      <c r="O13" s="132"/>
      <c r="P13" s="132"/>
      <c r="Q13" s="132"/>
      <c r="R13" s="132"/>
    </row>
    <row r="14" spans="1:19" ht="36" customHeight="1">
      <c r="A14" s="132"/>
      <c r="B14" s="132"/>
      <c r="C14" s="132"/>
      <c r="D14" s="132"/>
      <c r="E14" s="132"/>
      <c r="F14" s="132"/>
      <c r="G14" s="132"/>
      <c r="H14" s="132"/>
      <c r="I14" s="201" t="s">
        <v>323</v>
      </c>
      <c r="J14" s="132"/>
      <c r="K14" s="132"/>
      <c r="L14" s="132"/>
      <c r="M14" s="132"/>
      <c r="N14" s="132"/>
      <c r="O14" s="132"/>
      <c r="P14" s="132"/>
      <c r="Q14" s="132"/>
      <c r="R14" s="132"/>
    </row>
    <row r="15" spans="1:19" ht="36" customHeight="1">
      <c r="A15" s="132"/>
      <c r="B15" s="132"/>
      <c r="C15" s="132"/>
      <c r="D15" s="132"/>
      <c r="E15" s="132"/>
      <c r="F15" s="132"/>
      <c r="G15" s="132"/>
      <c r="H15" s="132"/>
      <c r="I15" s="201" t="s">
        <v>159</v>
      </c>
      <c r="J15" s="132"/>
      <c r="K15" s="132"/>
      <c r="L15" s="132"/>
      <c r="M15" s="132"/>
      <c r="N15" s="132"/>
      <c r="O15" s="132"/>
      <c r="P15" s="132"/>
      <c r="Q15" s="132"/>
      <c r="R15" s="132"/>
    </row>
    <row r="16" spans="1:19" ht="36" customHeight="1">
      <c r="A16" s="132"/>
      <c r="B16" s="132"/>
      <c r="C16" s="132"/>
      <c r="D16" s="132"/>
      <c r="E16" s="132"/>
      <c r="F16" s="132"/>
      <c r="G16" s="132"/>
      <c r="H16" s="132"/>
      <c r="I16" s="201" t="s">
        <v>57</v>
      </c>
      <c r="J16" s="132"/>
      <c r="K16" s="132"/>
      <c r="L16" s="132"/>
      <c r="M16" s="132"/>
      <c r="N16" s="132"/>
      <c r="O16" s="132"/>
      <c r="P16" s="132"/>
      <c r="Q16" s="132"/>
      <c r="R16" s="132"/>
    </row>
    <row r="17" spans="1:18" ht="36" customHeight="1">
      <c r="B17" s="132"/>
      <c r="C17" s="132"/>
      <c r="D17" s="132"/>
      <c r="E17" s="132"/>
      <c r="F17" s="132"/>
      <c r="G17" s="132"/>
      <c r="H17" s="132"/>
      <c r="I17" s="201" t="s">
        <v>112</v>
      </c>
      <c r="J17" s="132"/>
      <c r="K17" s="132"/>
      <c r="L17" s="132"/>
      <c r="M17" s="132"/>
      <c r="N17" s="132"/>
      <c r="O17" s="132"/>
      <c r="P17" s="132"/>
      <c r="Q17" s="132"/>
      <c r="R17" s="132"/>
    </row>
    <row r="18" spans="1:18" ht="36" customHeight="1">
      <c r="B18" s="132"/>
      <c r="C18" s="132"/>
      <c r="D18" s="132"/>
      <c r="E18" s="132"/>
      <c r="F18" s="132"/>
      <c r="G18" s="132"/>
      <c r="H18" s="132"/>
      <c r="I18" s="201" t="s">
        <v>251</v>
      </c>
      <c r="J18" s="132"/>
      <c r="K18" s="132"/>
      <c r="L18" s="132"/>
      <c r="M18" s="132"/>
      <c r="N18" s="132"/>
      <c r="O18" s="132"/>
      <c r="P18" s="132"/>
      <c r="Q18" s="132"/>
      <c r="R18" s="132"/>
    </row>
    <row r="19" spans="1:18" ht="36" customHeight="1">
      <c r="B19" s="132"/>
      <c r="C19" s="132"/>
      <c r="D19" s="132"/>
      <c r="E19" s="132"/>
      <c r="F19" s="132"/>
      <c r="G19" s="132"/>
      <c r="H19" s="132"/>
      <c r="I19" s="201" t="s">
        <v>398</v>
      </c>
      <c r="J19" s="132"/>
      <c r="K19" s="132"/>
      <c r="L19" s="132"/>
      <c r="M19" s="132"/>
      <c r="N19" s="132"/>
      <c r="O19" s="132"/>
      <c r="P19" s="132"/>
      <c r="Q19" s="132"/>
      <c r="R19" s="132"/>
    </row>
    <row r="20" spans="1:18" ht="36" customHeight="1">
      <c r="A20" s="132"/>
      <c r="B20" s="132"/>
      <c r="C20" s="132"/>
      <c r="D20" s="132"/>
      <c r="E20" s="132"/>
      <c r="F20" s="132"/>
      <c r="G20" s="132"/>
      <c r="H20" s="132"/>
      <c r="I20" s="201" t="s">
        <v>615</v>
      </c>
      <c r="J20" s="132"/>
      <c r="K20" s="132"/>
      <c r="L20" s="132"/>
      <c r="M20" s="132"/>
      <c r="N20" s="132"/>
      <c r="O20" s="132"/>
      <c r="P20" s="132"/>
      <c r="Q20" s="132"/>
      <c r="R20" s="132"/>
    </row>
    <row r="21" spans="1:18" ht="36" customHeight="1">
      <c r="A21" s="132"/>
      <c r="B21" s="132"/>
      <c r="C21" s="132"/>
      <c r="D21" s="132"/>
      <c r="E21" s="132"/>
      <c r="F21" s="132"/>
      <c r="G21" s="132"/>
      <c r="H21" s="132"/>
      <c r="I21" s="201" t="s">
        <v>111</v>
      </c>
      <c r="J21" s="132"/>
      <c r="K21" s="132"/>
      <c r="L21" s="132"/>
      <c r="M21" s="132"/>
      <c r="N21" s="132"/>
      <c r="O21" s="132"/>
      <c r="P21" s="132"/>
      <c r="Q21" s="132"/>
      <c r="R21" s="132"/>
    </row>
    <row r="22" spans="1:18" ht="36" customHeight="1">
      <c r="A22" s="132"/>
      <c r="B22" s="132"/>
      <c r="C22" s="132"/>
      <c r="D22" s="132"/>
      <c r="E22" s="132"/>
      <c r="F22" s="132"/>
      <c r="G22" s="132"/>
      <c r="H22" s="132"/>
      <c r="I22" s="201" t="s">
        <v>746</v>
      </c>
      <c r="J22" s="132"/>
      <c r="K22" s="132"/>
      <c r="L22" s="132"/>
      <c r="M22" s="132"/>
      <c r="N22" s="132"/>
      <c r="O22" s="132"/>
      <c r="P22" s="132"/>
      <c r="Q22" s="132"/>
      <c r="R22" s="132"/>
    </row>
    <row r="23" spans="1:18" ht="36" customHeight="1">
      <c r="A23" s="132"/>
      <c r="B23" s="132"/>
      <c r="C23" s="132"/>
      <c r="D23" s="132"/>
      <c r="E23" s="132"/>
      <c r="F23" s="132"/>
      <c r="G23" s="132"/>
      <c r="H23" s="132"/>
      <c r="I23" s="201" t="s">
        <v>801</v>
      </c>
      <c r="J23" s="132"/>
      <c r="K23" s="132"/>
      <c r="L23" s="132"/>
      <c r="M23" s="132"/>
      <c r="N23" s="132"/>
      <c r="O23" s="132"/>
      <c r="P23" s="132"/>
      <c r="Q23" s="132"/>
      <c r="R23" s="132"/>
    </row>
    <row r="24" spans="1:18" ht="36" customHeight="1">
      <c r="A24" s="132"/>
      <c r="B24" s="132"/>
      <c r="C24" s="132"/>
      <c r="D24" s="132"/>
      <c r="E24" s="132"/>
      <c r="F24" s="132"/>
      <c r="G24" s="132"/>
      <c r="H24" s="132"/>
      <c r="I24" s="201" t="s">
        <v>399</v>
      </c>
      <c r="J24" s="132"/>
      <c r="K24" s="132"/>
      <c r="L24" s="132"/>
      <c r="M24" s="132"/>
      <c r="N24" s="132"/>
      <c r="O24" s="132"/>
      <c r="P24" s="132"/>
      <c r="Q24" s="132"/>
      <c r="R24" s="132"/>
    </row>
    <row r="25" spans="1:18" ht="36" customHeight="1">
      <c r="A25" s="132"/>
      <c r="B25" s="132"/>
      <c r="C25" s="132"/>
      <c r="D25" s="132"/>
      <c r="E25" s="132"/>
      <c r="F25" s="132"/>
      <c r="G25" s="132"/>
      <c r="H25" s="132"/>
      <c r="I25" s="201" t="s">
        <v>76</v>
      </c>
      <c r="J25" s="132"/>
      <c r="K25" s="132"/>
      <c r="L25" s="132"/>
      <c r="M25" s="132"/>
      <c r="N25" s="132"/>
      <c r="O25" s="132"/>
      <c r="P25" s="132"/>
      <c r="Q25" s="132"/>
      <c r="R25" s="132"/>
    </row>
    <row r="26" spans="1:18" ht="36" customHeight="1">
      <c r="A26" s="132"/>
      <c r="B26" s="132"/>
      <c r="C26" s="132"/>
      <c r="D26" s="132"/>
      <c r="E26" s="132"/>
      <c r="F26" s="132"/>
      <c r="G26" s="132"/>
      <c r="H26" s="132"/>
      <c r="I26" s="201"/>
      <c r="J26" s="132"/>
      <c r="K26" s="132"/>
      <c r="L26" s="132"/>
      <c r="M26" s="132"/>
      <c r="N26" s="132"/>
      <c r="O26" s="132"/>
    </row>
    <row r="27" spans="1:18" ht="36" customHeight="1">
      <c r="A27" s="132"/>
      <c r="B27" s="132"/>
      <c r="C27" s="132"/>
      <c r="D27" s="132"/>
      <c r="E27" s="132"/>
      <c r="F27" s="132"/>
      <c r="G27" s="132"/>
      <c r="H27" s="132"/>
      <c r="I27" s="201"/>
      <c r="J27" s="132"/>
      <c r="K27" s="132"/>
      <c r="L27" s="132"/>
      <c r="M27" s="132"/>
      <c r="N27" s="132"/>
      <c r="O27" s="132"/>
    </row>
    <row r="28" spans="1:18" ht="36" customHeight="1">
      <c r="A28" s="132"/>
      <c r="B28" s="132"/>
      <c r="C28" s="132"/>
      <c r="D28" s="132"/>
      <c r="E28" s="132"/>
      <c r="F28" s="132"/>
      <c r="G28" s="132"/>
      <c r="H28" s="132"/>
      <c r="I28" s="201"/>
      <c r="J28" s="132"/>
      <c r="K28" s="132"/>
      <c r="L28" s="132"/>
      <c r="M28" s="132"/>
      <c r="N28" s="132"/>
      <c r="O28" s="132"/>
    </row>
    <row r="29" spans="1:18" ht="36" customHeight="1">
      <c r="A29" s="132"/>
      <c r="B29" s="132"/>
      <c r="C29" s="132"/>
      <c r="D29" s="132"/>
      <c r="E29" s="132"/>
      <c r="F29" s="132"/>
      <c r="G29" s="132"/>
      <c r="H29" s="132"/>
      <c r="I29" s="201"/>
      <c r="J29" s="132"/>
      <c r="K29" s="132"/>
      <c r="L29" s="132"/>
      <c r="M29" s="132"/>
      <c r="N29" s="132"/>
      <c r="O29" s="132"/>
    </row>
    <row r="30" spans="1:18" ht="36" customHeight="1">
      <c r="A30" s="132"/>
      <c r="B30" s="132"/>
      <c r="C30" s="132"/>
      <c r="D30" s="132"/>
      <c r="E30" s="132"/>
      <c r="F30" s="132"/>
      <c r="G30" s="132"/>
      <c r="H30" s="132"/>
      <c r="I30" s="201"/>
      <c r="J30" s="132"/>
      <c r="K30" s="132"/>
      <c r="L30" s="132"/>
      <c r="M30" s="132"/>
      <c r="N30" s="132"/>
      <c r="O30" s="132"/>
    </row>
    <row r="31" spans="1:18" ht="36" customHeight="1">
      <c r="A31" s="132"/>
      <c r="B31" s="132"/>
      <c r="C31" s="132"/>
      <c r="D31" s="132"/>
      <c r="E31" s="132"/>
      <c r="F31" s="132"/>
      <c r="G31" s="132"/>
      <c r="H31" s="132"/>
      <c r="I31" s="201"/>
      <c r="J31" s="132"/>
      <c r="K31" s="132"/>
      <c r="L31" s="132"/>
      <c r="M31" s="132"/>
      <c r="N31" s="132"/>
      <c r="O31" s="132"/>
    </row>
    <row r="32" spans="1:18" ht="36" customHeight="1">
      <c r="A32" s="132"/>
      <c r="B32" s="132"/>
      <c r="C32" s="132"/>
      <c r="D32" s="132"/>
      <c r="E32" s="132"/>
      <c r="F32" s="132"/>
      <c r="G32" s="132"/>
      <c r="H32" s="132"/>
      <c r="I32" s="201"/>
      <c r="J32" s="132"/>
      <c r="K32" s="132"/>
      <c r="L32" s="132"/>
      <c r="M32" s="132"/>
      <c r="N32" s="132"/>
      <c r="O32" s="132"/>
    </row>
    <row r="33" spans="1:15" ht="36" customHeight="1">
      <c r="A33" s="132"/>
      <c r="B33" s="132"/>
      <c r="C33" s="132"/>
      <c r="D33" s="132"/>
      <c r="E33" s="132"/>
      <c r="F33" s="132"/>
      <c r="G33" s="132"/>
      <c r="H33" s="132"/>
      <c r="I33" s="201"/>
      <c r="J33" s="132"/>
      <c r="K33" s="132"/>
      <c r="L33" s="132"/>
      <c r="M33" s="132"/>
      <c r="N33" s="132"/>
      <c r="O33" s="132"/>
    </row>
    <row r="34" spans="1:15" ht="36" customHeight="1">
      <c r="A34" s="132"/>
      <c r="B34" s="132"/>
      <c r="C34" s="132"/>
      <c r="D34" s="132"/>
      <c r="E34" s="132"/>
      <c r="F34" s="132"/>
      <c r="G34" s="132"/>
      <c r="H34" s="132"/>
      <c r="I34" s="201"/>
      <c r="J34" s="132"/>
      <c r="K34" s="132"/>
      <c r="L34" s="132"/>
      <c r="M34" s="132"/>
      <c r="N34" s="132"/>
      <c r="O34" s="132"/>
    </row>
    <row r="35" spans="1:15" ht="36" customHeight="1">
      <c r="A35" s="132"/>
      <c r="B35" s="132"/>
      <c r="C35" s="132"/>
      <c r="D35" s="132"/>
      <c r="E35" s="132"/>
      <c r="F35" s="132"/>
      <c r="G35" s="132"/>
      <c r="H35" s="132"/>
      <c r="I35" s="201"/>
      <c r="J35" s="132"/>
      <c r="K35" s="132"/>
      <c r="L35" s="132"/>
      <c r="M35" s="132"/>
      <c r="N35" s="132"/>
      <c r="O35" s="132"/>
    </row>
    <row r="36" spans="1:15" ht="36" customHeight="1">
      <c r="A36" s="132"/>
      <c r="B36" s="132"/>
      <c r="C36" s="132"/>
      <c r="D36" s="132"/>
      <c r="E36" s="132"/>
      <c r="F36" s="132"/>
      <c r="G36" s="132"/>
      <c r="H36" s="132"/>
      <c r="I36" s="201"/>
      <c r="J36" s="132"/>
      <c r="K36" s="132"/>
      <c r="L36" s="132"/>
      <c r="M36" s="132"/>
      <c r="N36" s="132"/>
      <c r="O36" s="132"/>
    </row>
    <row r="37" spans="1:15" ht="36" customHeight="1">
      <c r="A37" s="132"/>
      <c r="B37" s="132"/>
      <c r="C37" s="132"/>
      <c r="D37" s="132"/>
      <c r="E37" s="132"/>
      <c r="F37" s="132"/>
      <c r="G37" s="132"/>
      <c r="H37" s="132"/>
      <c r="I37" s="201"/>
      <c r="J37" s="132"/>
      <c r="K37" s="132"/>
      <c r="L37" s="132"/>
      <c r="M37" s="132"/>
      <c r="N37" s="132"/>
      <c r="O37" s="132"/>
    </row>
    <row r="38" spans="1:15" ht="36" customHeight="1">
      <c r="A38" s="132"/>
      <c r="B38" s="132"/>
      <c r="C38" s="132"/>
      <c r="D38" s="132"/>
      <c r="E38" s="132"/>
      <c r="F38" s="132"/>
      <c r="G38" s="132"/>
      <c r="H38" s="132"/>
      <c r="I38" s="201"/>
      <c r="J38" s="132"/>
      <c r="K38" s="132"/>
      <c r="L38" s="132"/>
      <c r="M38" s="132"/>
      <c r="N38" s="132"/>
      <c r="O38" s="132"/>
    </row>
    <row r="39" spans="1:15" ht="36" customHeight="1">
      <c r="A39" s="132"/>
      <c r="B39" s="132"/>
      <c r="C39" s="132"/>
      <c r="D39" s="132"/>
      <c r="E39" s="132"/>
      <c r="F39" s="132"/>
      <c r="G39" s="132"/>
      <c r="H39" s="132"/>
      <c r="I39" s="201"/>
      <c r="J39" s="132"/>
      <c r="K39" s="132"/>
      <c r="L39" s="132"/>
      <c r="M39" s="132"/>
      <c r="N39" s="132"/>
      <c r="O39" s="13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86A1-9981-4B1D-9515-C6FE573F3815}">
  <sheetPr>
    <tabColor rgb="FF92D050"/>
  </sheetPr>
  <dimension ref="A1:B14"/>
  <sheetViews>
    <sheetView workbookViewId="0">
      <selection activeCell="A14" sqref="A14"/>
    </sheetView>
  </sheetViews>
  <sheetFormatPr baseColWidth="10" defaultColWidth="8.83203125" defaultRowHeight="15"/>
  <cols>
    <col min="1" max="1" width="19.5" customWidth="1"/>
    <col min="2" max="2" width="137.1640625" customWidth="1"/>
  </cols>
  <sheetData>
    <row r="1" spans="1:2">
      <c r="A1" t="s">
        <v>802</v>
      </c>
    </row>
    <row r="3" spans="1:2">
      <c r="A3" t="s">
        <v>803</v>
      </c>
    </row>
    <row r="4" spans="1:2">
      <c r="A4" s="207"/>
      <c r="B4" t="s">
        <v>804</v>
      </c>
    </row>
    <row r="5" spans="1:2">
      <c r="A5" s="208"/>
      <c r="B5" t="s">
        <v>805</v>
      </c>
    </row>
    <row r="6" spans="1:2">
      <c r="A6" s="169"/>
      <c r="B6" t="s">
        <v>806</v>
      </c>
    </row>
    <row r="7" spans="1:2">
      <c r="A7" s="254"/>
      <c r="B7" t="s">
        <v>807</v>
      </c>
    </row>
    <row r="8" spans="1:2">
      <c r="A8" s="209"/>
      <c r="B8" t="s">
        <v>808</v>
      </c>
    </row>
    <row r="11" spans="1:2">
      <c r="A11" t="s">
        <v>809</v>
      </c>
    </row>
    <row r="12" spans="1:2" ht="18.75" customHeight="1">
      <c r="A12" s="161" t="s">
        <v>721</v>
      </c>
      <c r="B12" t="s">
        <v>810</v>
      </c>
    </row>
    <row r="13" spans="1:2" ht="30.75" customHeight="1">
      <c r="A13" s="161" t="s">
        <v>722</v>
      </c>
      <c r="B13" s="211" t="s">
        <v>811</v>
      </c>
    </row>
    <row r="14" spans="1:2" ht="32">
      <c r="A14" s="133" t="s">
        <v>812</v>
      </c>
      <c r="B14" t="s">
        <v>813</v>
      </c>
    </row>
  </sheetData>
  <dataValidations count="1">
    <dataValidation allowBlank="1" showInputMessage="1" showErrorMessage="1" sqref="A12:A14" xr:uid="{F389D728-29AE-4AD6-855D-8FBE762D7D47}"/>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0E5F8-4779-4C34-99DF-DC9CB243654B}">
  <sheetPr>
    <tabColor rgb="FF7030A0"/>
  </sheetPr>
  <dimension ref="A1:L30"/>
  <sheetViews>
    <sheetView workbookViewId="0">
      <selection activeCell="H18" sqref="H18"/>
    </sheetView>
  </sheetViews>
  <sheetFormatPr baseColWidth="10" defaultColWidth="8.83203125" defaultRowHeight="15"/>
  <cols>
    <col min="1" max="1" width="12.83203125" customWidth="1"/>
    <col min="2" max="2" width="12.5" customWidth="1"/>
    <col min="3" max="3" width="13.6640625" customWidth="1"/>
    <col min="4" max="4" width="12.6640625" customWidth="1"/>
    <col min="5" max="5" width="13" customWidth="1"/>
    <col min="6" max="6" width="12.5" customWidth="1"/>
    <col min="7" max="7" width="10.6640625" customWidth="1"/>
    <col min="8" max="8" width="13.33203125" customWidth="1"/>
    <col min="9" max="9" width="10.5" customWidth="1"/>
    <col min="10" max="10" width="9.5" customWidth="1"/>
    <col min="11" max="11" width="10.33203125" bestFit="1" customWidth="1"/>
    <col min="12" max="12" width="22.33203125" bestFit="1" customWidth="1"/>
  </cols>
  <sheetData>
    <row r="1" spans="1:12">
      <c r="B1" t="s">
        <v>814</v>
      </c>
      <c r="C1" s="218"/>
    </row>
    <row r="2" spans="1:12">
      <c r="B2" t="s">
        <v>815</v>
      </c>
      <c r="C2" s="218">
        <v>2025</v>
      </c>
    </row>
    <row r="4" spans="1:12" ht="32">
      <c r="B4" s="219" t="s">
        <v>816</v>
      </c>
      <c r="C4" s="210" t="s">
        <v>817</v>
      </c>
      <c r="D4" s="219" t="s">
        <v>818</v>
      </c>
      <c r="E4" s="219" t="s">
        <v>819</v>
      </c>
      <c r="F4" s="219" t="s">
        <v>820</v>
      </c>
      <c r="G4" s="219" t="s">
        <v>821</v>
      </c>
      <c r="H4" s="210" t="s">
        <v>822</v>
      </c>
      <c r="K4" s="217" t="s">
        <v>751</v>
      </c>
      <c r="L4" s="202" t="s">
        <v>818</v>
      </c>
    </row>
    <row r="5" spans="1:12">
      <c r="A5" s="213" t="s">
        <v>823</v>
      </c>
      <c r="B5" s="220">
        <f>SUM(B6:B30)</f>
        <v>0</v>
      </c>
      <c r="C5" s="214">
        <f t="shared" ref="C5:G5" si="0">SUM(C6:C30)</f>
        <v>0</v>
      </c>
      <c r="D5" s="220">
        <f t="shared" si="0"/>
        <v>0</v>
      </c>
      <c r="E5" s="236">
        <f t="shared" si="0"/>
        <v>0</v>
      </c>
      <c r="F5" s="236">
        <f t="shared" si="0"/>
        <v>0</v>
      </c>
      <c r="G5" s="220">
        <f t="shared" si="0"/>
        <v>0</v>
      </c>
      <c r="H5" s="215" t="e">
        <f>AVERAGE('Rapportage deelnemers'!I:I)</f>
        <v>#DIV/0!</v>
      </c>
    </row>
    <row r="6" spans="1:12">
      <c r="A6" t="str" cm="1">
        <f t="array" ref="A6:A8">_xlfn.UNIQUE('Dropdown lijsten'!A2:A40)</f>
        <v>Henk</v>
      </c>
      <c r="B6" s="218">
        <f>COUNTIFS('Rapportage deelnemers'!E:E,Rapportages!A6,'Rapportage deelnemers'!AE:AE,IF(ISBLANK(C$1),"&gt;-1","="&amp;C$1),'Rapportage deelnemers'!AG:AG,IF(ISBLANK(C$2),"&gt;2023","="&amp;C$2))</f>
        <v>0</v>
      </c>
      <c r="C6" s="212">
        <f>COUNTIFS('Rapportage deelnemers'!H:H,"Ja",'Rapportage deelnemers'!E:E,Rapportages!A6)</f>
        <v>0</v>
      </c>
      <c r="D6" s="218">
        <f>COUNTIFS('Overzicht inkoop'!C:C,Rapportages!A6,'Overzicht inkoop'!E:E,"&gt;1",'Overzicht inkoop'!AB:AB,IF(ISBLANK(C$1),"&gt;-1","="&amp;C$1),'Overzicht inkoop'!AD:AD,IF(ISBLANK(C$2),"&gt;2023","="&amp;C$2))</f>
        <v>0</v>
      </c>
      <c r="E6" s="237">
        <f>SUMIFS('Overzicht inkoop'!L:L,'Overzicht inkoop'!C:C,Rapportages!A6,'Overzicht inkoop'!Y:Y,"Ja",'Overzicht inkoop'!AB:AB,IF(ISBLANK(C$1),"&gt;-1","="&amp;C$1),'Overzicht inkoop'!AD:AD,IF(ISBLANK(C$2),"&gt;2023","="&amp;C$2))</f>
        <v>0</v>
      </c>
      <c r="F6" s="237">
        <f>SUMIFS('Overzicht inkoop'!L:L,'Overzicht inkoop'!C:C,Rapportages!A6,'Overzicht inkoop'!Y:Y,"Uitzondering",'Overzicht inkoop'!AB:AB,IF(ISBLANK(C$1),"&gt;-1","="&amp;C$1),'Overzicht inkoop'!AD:AD,IF(ISBLANK(C$2),"&gt;2023","="&amp;C$2))</f>
        <v>0</v>
      </c>
      <c r="G6" s="218">
        <f>COUNTIFS('Overzicht inkoop'!C:C,Rapportages!A6,'Overzicht inkoop'!Y:Y,"Uitzondering",'Overzicht inkoop'!AB:AB,IF(ISBLANK(C$1),"&gt;-1","="&amp;C$1),'Overzicht inkoop'!AD:AD,IF(ISBLANK(C$2),"&gt;2023","="&amp;C$2))</f>
        <v>0</v>
      </c>
      <c r="H6" s="216" t="str">
        <f>IFERROR(AVERAGEIFS('Rapportage deelnemers'!I:I,'Rapportage deelnemers'!E:E,Rapportages!A6),"")</f>
        <v/>
      </c>
      <c r="K6" t="s">
        <v>849</v>
      </c>
    </row>
    <row r="7" spans="1:12">
      <c r="A7" t="str">
        <v>Ingrid</v>
      </c>
      <c r="B7" s="218">
        <f>COUNTIFS('Rapportage deelnemers'!E:E,Rapportages!A7,'Rapportage deelnemers'!AE:AE,IF(ISBLANK(C$1),"&gt;-1","="&amp;C$1),'Rapportage deelnemers'!AG:AG,IF(ISBLANK(C$2),"&gt;2023","="&amp;C$2))</f>
        <v>0</v>
      </c>
      <c r="C7" s="212">
        <f>COUNTIFS('Rapportage deelnemers'!H:H,"Ja",'Rapportage deelnemers'!E:E,Rapportages!A7)</f>
        <v>0</v>
      </c>
      <c r="D7" s="218">
        <f>COUNTIFS('Overzicht inkoop'!C:C,Rapportages!A7,'Overzicht inkoop'!E:E,"&gt;1",'Overzicht inkoop'!AB:AB,IF(ISBLANK(C$1),"&gt;-1","="&amp;C$1),'Overzicht inkoop'!AD:AD,IF(ISBLANK(C$2),"&gt;2023","="&amp;C$2))</f>
        <v>0</v>
      </c>
      <c r="E7" s="237">
        <f>SUMIFS('Overzicht inkoop'!L:L,'Overzicht inkoop'!C:C,Rapportages!A7,'Overzicht inkoop'!Y:Y,"Ja",'Overzicht inkoop'!AB:AB,IF(ISBLANK(C$1),"&gt;-1","="&amp;C$1),'Overzicht inkoop'!AD:AD,IF(ISBLANK(C$2),"&gt;2023","="&amp;C$2))</f>
        <v>0</v>
      </c>
      <c r="F7" s="237">
        <f>SUMIFS('Overzicht inkoop'!L:L,'Overzicht inkoop'!C:C,Rapportages!A7,'Overzicht inkoop'!Y:Y,"Uitzondering",'Overzicht inkoop'!AB:AB,IF(ISBLANK(C$1),"&gt;-1","="&amp;C$1),'Overzicht inkoop'!AD:AD,IF(ISBLANK(C$2),"&gt;2023","="&amp;C$2))</f>
        <v>0</v>
      </c>
      <c r="G7" s="218">
        <f>COUNTIFS('Overzicht inkoop'!C:C,Rapportages!A7,'Overzicht inkoop'!Y:Y,"Uitzondering",'Overzicht inkoop'!AB:AB,IF(ISBLANK(C$1),"&gt;-1","="&amp;C$1),'Overzicht inkoop'!AD:AD,IF(ISBLANK(C$2),"&gt;2023","="&amp;C$2))</f>
        <v>0</v>
      </c>
      <c r="H7" s="216" t="str">
        <f>IFERROR(AVERAGEIFS('Rapportage deelnemers'!I:I,'Rapportage deelnemers'!E:E,Rapportages!A7),"")</f>
        <v/>
      </c>
      <c r="K7" t="s">
        <v>824</v>
      </c>
    </row>
    <row r="8" spans="1:12">
      <c r="A8">
        <v>0</v>
      </c>
      <c r="H8" s="216"/>
    </row>
    <row r="9" spans="1:12">
      <c r="H9" s="216"/>
    </row>
    <row r="10" spans="1:12">
      <c r="H10" s="216"/>
    </row>
    <row r="11" spans="1:12">
      <c r="H11" s="216"/>
    </row>
    <row r="12" spans="1:12">
      <c r="H12" s="216"/>
    </row>
    <row r="13" spans="1:12">
      <c r="H13" s="216"/>
    </row>
    <row r="14" spans="1:12">
      <c r="H14" s="216"/>
    </row>
    <row r="15" spans="1:12">
      <c r="H15" s="216"/>
    </row>
    <row r="16" spans="1:12">
      <c r="H16" s="216"/>
    </row>
    <row r="17" spans="1:8">
      <c r="H17" s="216"/>
    </row>
    <row r="18" spans="1:8">
      <c r="H18" s="216"/>
    </row>
    <row r="19" spans="1:8">
      <c r="H19" s="216"/>
    </row>
    <row r="20" spans="1:8">
      <c r="A20" s="218"/>
      <c r="B20" t="s">
        <v>825</v>
      </c>
      <c r="H20" s="216"/>
    </row>
    <row r="21" spans="1:8">
      <c r="H21" s="216"/>
    </row>
    <row r="22" spans="1:8">
      <c r="H22" s="216"/>
    </row>
    <row r="23" spans="1:8">
      <c r="H23" s="216"/>
    </row>
    <row r="24" spans="1:8">
      <c r="H24" s="216"/>
    </row>
    <row r="25" spans="1:8">
      <c r="H25" s="216"/>
    </row>
    <row r="26" spans="1:8">
      <c r="H26" s="216"/>
    </row>
    <row r="27" spans="1:8">
      <c r="H27" s="216"/>
    </row>
    <row r="28" spans="1:8">
      <c r="H28" s="216"/>
    </row>
    <row r="29" spans="1:8">
      <c r="H29" s="216"/>
    </row>
    <row r="30" spans="1:8">
      <c r="H30" s="216"/>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E2379-B174-4C06-ACB7-67EB3ADE3C31}">
  <dimension ref="A2:A10"/>
  <sheetViews>
    <sheetView workbookViewId="0">
      <selection activeCell="A6" sqref="A6"/>
    </sheetView>
  </sheetViews>
  <sheetFormatPr baseColWidth="10" defaultColWidth="8.83203125" defaultRowHeight="15"/>
  <cols>
    <col min="1" max="1" width="21" bestFit="1" customWidth="1"/>
  </cols>
  <sheetData>
    <row r="2" spans="1:1">
      <c r="A2" s="7" t="s">
        <v>826</v>
      </c>
    </row>
    <row r="4" spans="1:1" ht="19">
      <c r="A4" s="9" t="s">
        <v>827</v>
      </c>
    </row>
    <row r="5" spans="1:1" ht="19">
      <c r="A5" s="9"/>
    </row>
    <row r="6" spans="1:1">
      <c r="A6" s="11">
        <v>36905</v>
      </c>
    </row>
    <row r="8" spans="1:1" ht="16">
      <c r="A8" s="10" t="s">
        <v>828</v>
      </c>
    </row>
    <row r="9" spans="1:1">
      <c r="A9" s="8"/>
    </row>
    <row r="10" spans="1:1">
      <c r="A10" s="6" t="s">
        <v>829</v>
      </c>
    </row>
  </sheetData>
  <hyperlinks>
    <hyperlink ref="A10" r:id="rId1" xr:uid="{204C7571-BD5A-447E-9AC5-7BAAE06E42A6}"/>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415B9-FD96-4420-9DAD-F3CE0463DFE2}">
  <dimension ref="A1:S25"/>
  <sheetViews>
    <sheetView topLeftCell="I1" workbookViewId="0">
      <selection activeCell="I1" sqref="I1"/>
    </sheetView>
  </sheetViews>
  <sheetFormatPr baseColWidth="10" defaultColWidth="8.83203125" defaultRowHeight="15"/>
  <cols>
    <col min="1" max="1" width="10.5" bestFit="1" customWidth="1"/>
    <col min="2" max="2" width="21.83203125" bestFit="1" customWidth="1"/>
    <col min="3" max="3" width="14.5" bestFit="1" customWidth="1"/>
    <col min="4" max="4" width="10.5" bestFit="1" customWidth="1"/>
    <col min="5" max="5" width="23.5" customWidth="1"/>
    <col min="6" max="6" width="7.33203125" bestFit="1" customWidth="1"/>
    <col min="7" max="7" width="14.1640625" bestFit="1" customWidth="1"/>
    <col min="8" max="8" width="34" bestFit="1" customWidth="1"/>
    <col min="9" max="9" width="34" customWidth="1"/>
    <col min="10" max="10" width="76.5" bestFit="1" customWidth="1"/>
    <col min="11" max="11" width="19" customWidth="1"/>
    <col min="12" max="12" width="25.1640625" bestFit="1" customWidth="1"/>
    <col min="13" max="13" width="13.5" bestFit="1" customWidth="1"/>
    <col min="14" max="14" width="24.6640625" bestFit="1" customWidth="1"/>
    <col min="15" max="15" width="13.33203125" bestFit="1" customWidth="1"/>
    <col min="16" max="16" width="39.83203125" bestFit="1" customWidth="1"/>
    <col min="17" max="17" width="43.5" bestFit="1" customWidth="1"/>
    <col min="18" max="18" width="10.33203125" bestFit="1" customWidth="1"/>
    <col min="19" max="19" width="15.83203125" bestFit="1" customWidth="1"/>
  </cols>
  <sheetData>
    <row r="1" spans="1:19" s="5" customFormat="1" ht="48">
      <c r="A1" s="4" t="s">
        <v>19</v>
      </c>
      <c r="B1" s="4" t="s">
        <v>20</v>
      </c>
      <c r="C1" s="4" t="s">
        <v>22</v>
      </c>
      <c r="D1" s="4" t="s">
        <v>828</v>
      </c>
      <c r="E1" s="4" t="s">
        <v>23</v>
      </c>
      <c r="F1" s="4" t="s">
        <v>779</v>
      </c>
      <c r="G1" s="4" t="s">
        <v>10</v>
      </c>
      <c r="H1" s="4" t="s">
        <v>24</v>
      </c>
      <c r="I1" s="4" t="s">
        <v>25</v>
      </c>
      <c r="J1" s="4" t="s">
        <v>830</v>
      </c>
      <c r="K1" s="4" t="s">
        <v>781</v>
      </c>
      <c r="L1" s="4" t="s">
        <v>31</v>
      </c>
      <c r="M1" s="4" t="s">
        <v>32</v>
      </c>
      <c r="N1" s="4" t="s">
        <v>831</v>
      </c>
      <c r="O1" s="4" t="s">
        <v>38</v>
      </c>
      <c r="P1" s="4" t="s">
        <v>36</v>
      </c>
    </row>
    <row r="2" spans="1:19">
      <c r="A2" s="3" t="s">
        <v>742</v>
      </c>
      <c r="B2" s="3" t="s">
        <v>51</v>
      </c>
      <c r="C2" t="s">
        <v>741</v>
      </c>
      <c r="D2" s="3" t="s">
        <v>832</v>
      </c>
      <c r="E2" t="s">
        <v>53</v>
      </c>
      <c r="F2" s="3" t="s">
        <v>184</v>
      </c>
      <c r="G2" t="s">
        <v>368</v>
      </c>
      <c r="H2" t="s">
        <v>110</v>
      </c>
      <c r="I2" s="125" t="s">
        <v>833</v>
      </c>
      <c r="J2" t="s">
        <v>748</v>
      </c>
      <c r="K2" t="s">
        <v>58</v>
      </c>
      <c r="L2" t="s">
        <v>745</v>
      </c>
      <c r="M2" t="s">
        <v>201</v>
      </c>
      <c r="N2" t="s">
        <v>53</v>
      </c>
      <c r="O2" t="s">
        <v>78</v>
      </c>
      <c r="P2" t="s">
        <v>736</v>
      </c>
      <c r="S2" s="2"/>
    </row>
    <row r="3" spans="1:19">
      <c r="A3" s="3" t="s">
        <v>799</v>
      </c>
      <c r="B3" s="3" t="s">
        <v>734</v>
      </c>
      <c r="C3" t="s">
        <v>183</v>
      </c>
      <c r="D3" s="3" t="s">
        <v>834</v>
      </c>
      <c r="E3" t="s">
        <v>89</v>
      </c>
      <c r="F3" t="s">
        <v>54</v>
      </c>
      <c r="G3" t="s">
        <v>236</v>
      </c>
      <c r="H3" t="s">
        <v>56</v>
      </c>
      <c r="I3" s="125" t="s">
        <v>501</v>
      </c>
      <c r="J3" t="s">
        <v>453</v>
      </c>
      <c r="K3" t="s">
        <v>292</v>
      </c>
      <c r="L3" t="s">
        <v>293</v>
      </c>
      <c r="M3" t="s">
        <v>59</v>
      </c>
      <c r="N3" t="s">
        <v>89</v>
      </c>
      <c r="O3" t="s">
        <v>274</v>
      </c>
      <c r="P3" t="s">
        <v>835</v>
      </c>
    </row>
    <row r="4" spans="1:19">
      <c r="A4" s="3" t="s">
        <v>747</v>
      </c>
      <c r="B4" s="3" t="s">
        <v>439</v>
      </c>
      <c r="C4" t="s">
        <v>52</v>
      </c>
      <c r="D4" s="3"/>
      <c r="E4" t="s">
        <v>99</v>
      </c>
      <c r="G4" t="s">
        <v>100</v>
      </c>
      <c r="H4" t="s">
        <v>90</v>
      </c>
      <c r="I4" s="125" t="s">
        <v>446</v>
      </c>
      <c r="J4" t="s">
        <v>209</v>
      </c>
      <c r="N4" t="s">
        <v>99</v>
      </c>
      <c r="O4" t="s">
        <v>61</v>
      </c>
      <c r="P4" t="s">
        <v>836</v>
      </c>
    </row>
    <row r="5" spans="1:19">
      <c r="A5" s="3" t="s">
        <v>786</v>
      </c>
      <c r="C5" t="s">
        <v>72</v>
      </c>
      <c r="G5" t="s">
        <v>74</v>
      </c>
      <c r="I5" s="125" t="s">
        <v>460</v>
      </c>
      <c r="J5" t="s">
        <v>545</v>
      </c>
      <c r="P5" t="s">
        <v>837</v>
      </c>
    </row>
    <row r="6" spans="1:19">
      <c r="A6" s="3" t="s">
        <v>250</v>
      </c>
      <c r="C6" t="s">
        <v>794</v>
      </c>
      <c r="G6" t="s">
        <v>55</v>
      </c>
      <c r="I6" s="125" t="s">
        <v>838</v>
      </c>
      <c r="J6" t="s">
        <v>75</v>
      </c>
    </row>
    <row r="7" spans="1:19">
      <c r="A7" s="3" t="s">
        <v>71</v>
      </c>
      <c r="C7" t="s">
        <v>88</v>
      </c>
      <c r="G7" t="s">
        <v>192</v>
      </c>
      <c r="I7" s="125" t="s">
        <v>839</v>
      </c>
      <c r="J7" t="s">
        <v>560</v>
      </c>
    </row>
    <row r="8" spans="1:19">
      <c r="A8" s="3" t="s">
        <v>840</v>
      </c>
      <c r="C8" t="s">
        <v>98</v>
      </c>
      <c r="I8" s="125" t="s">
        <v>841</v>
      </c>
      <c r="J8" t="s">
        <v>125</v>
      </c>
    </row>
    <row r="9" spans="1:19">
      <c r="A9" s="3" t="s">
        <v>842</v>
      </c>
      <c r="C9" t="s">
        <v>173</v>
      </c>
      <c r="I9" s="125" t="s">
        <v>440</v>
      </c>
      <c r="J9" t="s">
        <v>101</v>
      </c>
    </row>
    <row r="10" spans="1:19">
      <c r="A10" s="3" t="s">
        <v>843</v>
      </c>
      <c r="I10" s="125" t="s">
        <v>322</v>
      </c>
      <c r="J10" t="s">
        <v>676</v>
      </c>
    </row>
    <row r="11" spans="1:19">
      <c r="A11" s="3" t="s">
        <v>793</v>
      </c>
      <c r="J11" t="s">
        <v>216</v>
      </c>
    </row>
    <row r="12" spans="1:19">
      <c r="A12" s="3" t="s">
        <v>87</v>
      </c>
      <c r="J12" t="s">
        <v>800</v>
      </c>
    </row>
    <row r="13" spans="1:19">
      <c r="A13" s="3" t="s">
        <v>844</v>
      </c>
      <c r="J13" t="s">
        <v>330</v>
      </c>
    </row>
    <row r="14" spans="1:19">
      <c r="A14" s="3" t="s">
        <v>845</v>
      </c>
      <c r="J14" t="s">
        <v>323</v>
      </c>
    </row>
    <row r="15" spans="1:19">
      <c r="A15" s="3" t="s">
        <v>797</v>
      </c>
      <c r="J15" t="s">
        <v>159</v>
      </c>
    </row>
    <row r="16" spans="1:19">
      <c r="A16" s="3" t="s">
        <v>846</v>
      </c>
      <c r="J16" t="s">
        <v>57</v>
      </c>
    </row>
    <row r="17" spans="1:10">
      <c r="A17" s="3" t="s">
        <v>50</v>
      </c>
      <c r="J17" t="s">
        <v>112</v>
      </c>
    </row>
    <row r="18" spans="1:10">
      <c r="A18" s="3" t="s">
        <v>798</v>
      </c>
      <c r="J18" t="s">
        <v>251</v>
      </c>
    </row>
    <row r="19" spans="1:10">
      <c r="A19" s="3" t="s">
        <v>321</v>
      </c>
      <c r="J19" t="s">
        <v>398</v>
      </c>
    </row>
    <row r="20" spans="1:10">
      <c r="A20" s="3" t="s">
        <v>158</v>
      </c>
      <c r="J20" t="s">
        <v>615</v>
      </c>
    </row>
    <row r="21" spans="1:10">
      <c r="A21" s="3" t="s">
        <v>438</v>
      </c>
      <c r="J21" t="s">
        <v>111</v>
      </c>
    </row>
    <row r="22" spans="1:10">
      <c r="A22" s="3" t="s">
        <v>743</v>
      </c>
      <c r="J22" t="s">
        <v>746</v>
      </c>
    </row>
    <row r="23" spans="1:10">
      <c r="A23" t="s">
        <v>799</v>
      </c>
      <c r="J23" t="s">
        <v>801</v>
      </c>
    </row>
    <row r="24" spans="1:10">
      <c r="J24" t="s">
        <v>399</v>
      </c>
    </row>
    <row r="25" spans="1:10">
      <c r="J25" t="s">
        <v>76</v>
      </c>
    </row>
  </sheetData>
  <sheetProtection sheet="1" objects="1" scenarios="1" formatCells="0" formatColumns="0" formatRows="0" insertColumns="0" insertRows="0" autoFilter="0"/>
  <sortState xmlns:xlrd2="http://schemas.microsoft.com/office/spreadsheetml/2017/richdata2" ref="J2:J25">
    <sortCondition ref="J2:J25"/>
  </sortState>
  <dataValidations count="1">
    <dataValidation allowBlank="1" showInputMessage="1" showErrorMessage="1" sqref="A1:XFD1" xr:uid="{1970C944-420A-4101-B1FD-FD5D40425617}"/>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0B65E-6032-4CB6-BA65-FDBD28931FFB}">
  <sheetPr>
    <tabColor theme="5"/>
  </sheetPr>
  <dimension ref="A1"/>
  <sheetViews>
    <sheetView workbookViewId="0"/>
  </sheetViews>
  <sheetFormatPr baseColWidth="10" defaultColWidth="8.83203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962ca20-ea21-47bb-b79e-ce67bd50780b">
      <Terms xmlns="http://schemas.microsoft.com/office/infopath/2007/PartnerControls"/>
    </lcf76f155ced4ddcb4097134ff3c332f>
    <TaxCatchAll xmlns="4aaefd52-d671-49e9-bbd1-2fb198b9a09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9F03A8E731ADE4389E0437F833E0349" ma:contentTypeVersion="9" ma:contentTypeDescription="Een nieuw document maken." ma:contentTypeScope="" ma:versionID="37b8fe339c0f1d00cdcee422cb4f3485">
  <xsd:schema xmlns:xsd="http://www.w3.org/2001/XMLSchema" xmlns:xs="http://www.w3.org/2001/XMLSchema" xmlns:p="http://schemas.microsoft.com/office/2006/metadata/properties" xmlns:ns2="b962ca20-ea21-47bb-b79e-ce67bd50780b" xmlns:ns3="4aaefd52-d671-49e9-bbd1-2fb198b9a091" targetNamespace="http://schemas.microsoft.com/office/2006/metadata/properties" ma:root="true" ma:fieldsID="805d0e390604c6f46e98fd0a7718dc3f" ns2:_="" ns3:_="">
    <xsd:import namespace="b962ca20-ea21-47bb-b79e-ce67bd50780b"/>
    <xsd:import namespace="4aaefd52-d671-49e9-bbd1-2fb198b9a09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62ca20-ea21-47bb-b79e-ce67bd50780b"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Afbeeldingtags" ma:readOnly="false" ma:fieldId="{5cf76f15-5ced-4ddc-b409-7134ff3c332f}" ma:taxonomyMulti="true" ma:sspId="16252e6d-f26a-48c7-a054-8dc71c7c3c9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aefd52-d671-49e9-bbd1-2fb198b9a09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09adb9-f0a3-426d-93cb-c5fec7c7b8cf}" ma:internalName="TaxCatchAll" ma:showField="CatchAllData" ma:web="4aaefd52-d671-49e9-bbd1-2fb198b9a091">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FBD61E-88B6-4305-88D1-6ACBC46B8DE2}">
  <ds:schemaRefs>
    <ds:schemaRef ds:uri="http://schemas.microsoft.com/office/2006/metadata/properties"/>
    <ds:schemaRef ds:uri="http://schemas.microsoft.com/office/infopath/2007/PartnerControls"/>
    <ds:schemaRef ds:uri="b962ca20-ea21-47bb-b79e-ce67bd50780b"/>
    <ds:schemaRef ds:uri="4aaefd52-d671-49e9-bbd1-2fb198b9a091"/>
  </ds:schemaRefs>
</ds:datastoreItem>
</file>

<file path=customXml/itemProps2.xml><?xml version="1.0" encoding="utf-8"?>
<ds:datastoreItem xmlns:ds="http://schemas.openxmlformats.org/officeDocument/2006/customXml" ds:itemID="{0BC5E8D6-02DE-4FA9-B4D5-99CF75B510EA}">
  <ds:schemaRefs>
    <ds:schemaRef ds:uri="http://schemas.microsoft.com/sharepoint/v3/contenttype/forms"/>
  </ds:schemaRefs>
</ds:datastoreItem>
</file>

<file path=customXml/itemProps3.xml><?xml version="1.0" encoding="utf-8"?>
<ds:datastoreItem xmlns:ds="http://schemas.openxmlformats.org/officeDocument/2006/customXml" ds:itemID="{5204EF60-5E1C-4725-B81F-55AF41A9E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62ca20-ea21-47bb-b79e-ce67bd50780b"/>
    <ds:schemaRef ds:uri="4aaefd52-d671-49e9-bbd1-2fb198b9a0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10</vt:i4>
      </vt:variant>
    </vt:vector>
  </HeadingPairs>
  <TitlesOfParts>
    <vt:vector size="10" baseType="lpstr">
      <vt:lpstr>rapportage instrumenten</vt:lpstr>
      <vt:lpstr>rapportage deelnemers - oud</vt:lpstr>
      <vt:lpstr>Rapportage deelnemers</vt:lpstr>
      <vt:lpstr>Overzicht inkoop</vt:lpstr>
      <vt:lpstr>Dropdown lijsten</vt:lpstr>
      <vt:lpstr>Infoblad</vt:lpstr>
      <vt:lpstr>Rapportages</vt:lpstr>
      <vt:lpstr>voorbeeld</vt:lpstr>
      <vt:lpstr>Niet aanpassen!! Lijsten - oud</vt:lpstr>
      <vt:lpstr>Mail en telefonie</vt:lpstr>
    </vt:vector>
  </TitlesOfParts>
  <Manager/>
  <Company>RGN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Elk, Michelle van</dc:creator>
  <cp:keywords/>
  <dc:description/>
  <cp:lastModifiedBy>Karen Ohlenbusch | Upsiders</cp:lastModifiedBy>
  <cp:revision/>
  <dcterms:created xsi:type="dcterms:W3CDTF">2021-09-22T11:39:25Z</dcterms:created>
  <dcterms:modified xsi:type="dcterms:W3CDTF">2025-04-09T13:58:20Z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871968-df67-4817-ac85-f4a5f5ebb5dd_Enabled">
    <vt:lpwstr>true</vt:lpwstr>
  </property>
  <property fmtid="{D5CDD505-2E9C-101B-9397-08002B2CF9AE}" pid="3" name="MSIP_Label_ea871968-df67-4817-ac85-f4a5f5ebb5dd_SetDate">
    <vt:lpwstr>2021-12-14T09:14:40Z</vt:lpwstr>
  </property>
  <property fmtid="{D5CDD505-2E9C-101B-9397-08002B2CF9AE}" pid="4" name="MSIP_Label_ea871968-df67-4817-ac85-f4a5f5ebb5dd_Method">
    <vt:lpwstr>Standard</vt:lpwstr>
  </property>
  <property fmtid="{D5CDD505-2E9C-101B-9397-08002B2CF9AE}" pid="5" name="MSIP_Label_ea871968-df67-4817-ac85-f4a5f5ebb5dd_Name">
    <vt:lpwstr>Bedrijfsvertrouwelijk</vt:lpwstr>
  </property>
  <property fmtid="{D5CDD505-2E9C-101B-9397-08002B2CF9AE}" pid="6" name="MSIP_Label_ea871968-df67-4817-ac85-f4a5f5ebb5dd_SiteId">
    <vt:lpwstr>49c4cd82-8f65-4d6a-9a3b-0ecd07c0cf5b</vt:lpwstr>
  </property>
  <property fmtid="{D5CDD505-2E9C-101B-9397-08002B2CF9AE}" pid="7" name="MSIP_Label_ea871968-df67-4817-ac85-f4a5f5ebb5dd_ActionId">
    <vt:lpwstr>3b0f56e5-a43a-4655-a417-b0cabd5f7a35</vt:lpwstr>
  </property>
  <property fmtid="{D5CDD505-2E9C-101B-9397-08002B2CF9AE}" pid="8" name="MSIP_Label_ea871968-df67-4817-ac85-f4a5f5ebb5dd_ContentBits">
    <vt:lpwstr>0</vt:lpwstr>
  </property>
  <property fmtid="{D5CDD505-2E9C-101B-9397-08002B2CF9AE}" pid="9" name="ContentTypeId">
    <vt:lpwstr>0x010100D9F03A8E731ADE4389E0437F833E0349</vt:lpwstr>
  </property>
  <property fmtid="{D5CDD505-2E9C-101B-9397-08002B2CF9AE}" pid="10" name="MediaServiceImageTags">
    <vt:lpwstr/>
  </property>
</Properties>
</file>